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885" windowHeight="10320" activeTab="0"/>
  </bookViews>
  <sheets>
    <sheet name="КСТ-бакалавър-Задочно" sheetId="1" r:id="rId1"/>
  </sheets>
  <definedNames>
    <definedName name="_xlnm.Print_Area" localSheetId="0">'КСТ-бакалавър-Задочно'!$A$2:$R$110</definedName>
  </definedNames>
  <calcPr fullCalcOnLoad="1"/>
</workbook>
</file>

<file path=xl/comments1.xml><?xml version="1.0" encoding="utf-8"?>
<comments xmlns="http://schemas.openxmlformats.org/spreadsheetml/2006/main">
  <authors>
    <author>Plamen Tsankov</author>
    <author>UserSX</author>
    <author>dekanat</author>
  </authors>
  <commentList>
    <comment ref="I20" authorId="0">
      <text>
        <r>
          <rPr>
            <b/>
            <sz val="8"/>
            <rFont val="Tahoma"/>
            <family val="2"/>
          </rPr>
          <t>М.Иванова</t>
        </r>
        <r>
          <rPr>
            <sz val="8"/>
            <rFont val="Tahoma"/>
            <family val="2"/>
          </rPr>
          <t xml:space="preserve">
Клетките в тази колона се изчисляват автоматично</t>
        </r>
      </text>
    </comment>
    <comment ref="J19" authorId="0">
      <text>
        <r>
          <rPr>
            <sz val="8"/>
            <rFont val="Tahoma"/>
            <family val="2"/>
          </rPr>
          <t>М Иванова
Клетките в тази колона се изчисляват автоматично</t>
        </r>
      </text>
    </comment>
    <comment ref="A91" authorId="0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C98" authorId="0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C99" authorId="0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P19" authorId="0">
      <text>
        <r>
          <rPr>
            <b/>
            <sz val="8"/>
            <rFont val="Tahoma"/>
            <family val="2"/>
          </rPr>
          <t>М Иванова</t>
        </r>
        <r>
          <rPr>
            <sz val="8"/>
            <rFont val="Tahoma"/>
            <family val="2"/>
          </rPr>
          <t xml:space="preserve">
Клетките в тази колона се изчисляват автоматично, </t>
        </r>
        <r>
          <rPr>
            <b/>
            <sz val="8"/>
            <rFont val="Tahoma"/>
            <family val="2"/>
          </rPr>
          <t xml:space="preserve">но </t>
        </r>
        <r>
          <rPr>
            <b/>
            <sz val="8"/>
            <color indexed="10"/>
            <rFont val="Tahoma"/>
            <family val="2"/>
          </rPr>
          <t>поради закръгленията, има нужда от ръчна намеса при кредитите общо за да се спазва сумата 30 за семестър??</t>
        </r>
      </text>
    </comment>
    <comment ref="C102" authorId="0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М.Иванова
</t>
        </r>
        <r>
          <rPr>
            <sz val="8"/>
            <rFont val="Tahoma"/>
            <family val="2"/>
          </rPr>
          <t>Клетките в този ред се изчисляват автоматично</t>
        </r>
      </text>
    </comment>
    <comment ref="A55" authorId="0">
      <text>
        <r>
          <rPr>
            <b/>
            <sz val="8"/>
            <rFont val="Tahoma"/>
            <family val="2"/>
          </rPr>
          <t>М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A62" authorId="0">
      <text>
        <r>
          <rPr>
            <b/>
            <sz val="8"/>
            <rFont val="Tahoma"/>
            <family val="2"/>
          </rPr>
          <t xml:space="preserve">М. Иванова
</t>
        </r>
        <r>
          <rPr>
            <sz val="8"/>
            <rFont val="Tahoma"/>
            <family val="2"/>
          </rPr>
          <t>Клетките в този ред се изчисляват автоматично</t>
        </r>
      </text>
    </comment>
    <comment ref="A75" authorId="0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A82" authorId="0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A90" authorId="0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2"/>
          </rPr>
          <t xml:space="preserve">
Клетките в този ред се изчисляват автоматично</t>
        </r>
      </text>
    </comment>
    <comment ref="A30" authorId="1">
      <text>
        <r>
          <rPr>
            <b/>
            <sz val="8"/>
            <rFont val="Tahoma"/>
            <family val="0"/>
          </rPr>
          <t xml:space="preserve">М.Иванова
</t>
        </r>
        <r>
          <rPr>
            <sz val="8"/>
            <rFont val="Tahoma"/>
            <family val="2"/>
          </rPr>
          <t>Клетките в този ред сес изчисляват автоматично</t>
        </r>
        <r>
          <rPr>
            <sz val="8"/>
            <rFont val="Tahoma"/>
            <family val="0"/>
          </rPr>
          <t xml:space="preserve">
</t>
        </r>
      </text>
    </comment>
    <comment ref="B40" authorId="1">
      <text>
        <r>
          <rPr>
            <b/>
            <sz val="8"/>
            <rFont val="Tahoma"/>
            <family val="0"/>
          </rPr>
          <t xml:space="preserve">М.Иванова
</t>
        </r>
        <r>
          <rPr>
            <sz val="8"/>
            <rFont val="Tahoma"/>
            <family val="2"/>
          </rPr>
          <t>Клетките в този ред се изчисляват автоматично</t>
        </r>
        <r>
          <rPr>
            <sz val="8"/>
            <rFont val="Tahoma"/>
            <family val="0"/>
          </rPr>
          <t xml:space="preserve">
</t>
        </r>
      </text>
    </comment>
    <comment ref="R88" authorId="1">
      <text>
        <r>
          <rPr>
            <b/>
            <sz val="8"/>
            <rFont val="Tahoma"/>
            <family val="0"/>
          </rPr>
          <t xml:space="preserve">М. Иванова
</t>
        </r>
        <r>
          <rPr>
            <sz val="8"/>
            <rFont val="Tahoma"/>
            <family val="2"/>
          </rPr>
          <t>Тези кредити влизат в общия брой</t>
        </r>
        <r>
          <rPr>
            <sz val="8"/>
            <rFont val="Tahoma"/>
            <family val="0"/>
          </rPr>
          <t xml:space="preserve">
</t>
        </r>
      </text>
    </comment>
    <comment ref="E98" authorId="1">
      <text>
        <r>
          <rPr>
            <b/>
            <sz val="8"/>
            <rFont val="Tahoma"/>
            <family val="0"/>
          </rPr>
          <t xml:space="preserve">М. Иваонва
</t>
        </r>
        <r>
          <rPr>
            <sz val="8"/>
            <rFont val="Tahoma"/>
            <family val="2"/>
          </rPr>
          <t>-60ч. са практиките в 1 и 2 семестър</t>
        </r>
        <r>
          <rPr>
            <sz val="8"/>
            <rFont val="Tahoma"/>
            <family val="0"/>
          </rPr>
          <t xml:space="preserve">
</t>
        </r>
      </text>
    </comment>
    <comment ref="E100" authorId="1">
      <text>
        <r>
          <rPr>
            <b/>
            <sz val="8"/>
            <rFont val="Tahoma"/>
            <family val="0"/>
          </rPr>
          <t xml:space="preserve">М. Иванова
</t>
        </r>
        <r>
          <rPr>
            <sz val="8"/>
            <rFont val="Tahoma"/>
            <family val="2"/>
          </rPr>
          <t>60ч. са практиките от 1 и 2 семестър:</t>
        </r>
        <r>
          <rPr>
            <sz val="8"/>
            <rFont val="Tahoma"/>
            <family val="0"/>
          </rPr>
          <t xml:space="preserve">
</t>
        </r>
      </text>
    </comment>
    <comment ref="G98" authorId="1">
      <text>
        <r>
          <rPr>
            <b/>
            <sz val="8"/>
            <rFont val="Tahoma"/>
            <family val="0"/>
          </rPr>
          <t xml:space="preserve">М. Иваноав
</t>
        </r>
        <r>
          <rPr>
            <sz val="8"/>
            <rFont val="Tahoma"/>
            <family val="2"/>
          </rPr>
          <t>-4 са кредитите от практиките-1,2 семестър и преддипломна в 8 сем.
-10 са кредитите от ДР</t>
        </r>
        <r>
          <rPr>
            <sz val="8"/>
            <rFont val="Tahoma"/>
            <family val="0"/>
          </rPr>
          <t xml:space="preserve">
</t>
        </r>
      </text>
    </comment>
    <comment ref="G100" authorId="1">
      <text>
        <r>
          <rPr>
            <b/>
            <sz val="8"/>
            <rFont val="Tahoma"/>
            <family val="0"/>
          </rPr>
          <t xml:space="preserve">М. Иванова
</t>
        </r>
        <r>
          <rPr>
            <sz val="8"/>
            <rFont val="Tahoma"/>
            <family val="2"/>
          </rPr>
          <t xml:space="preserve">кредитите от практики в 1,2 и сем и преддипломна в 8 сем.
</t>
        </r>
        <r>
          <rPr>
            <sz val="8"/>
            <rFont val="Tahoma"/>
            <family val="0"/>
          </rPr>
          <t xml:space="preserve">
</t>
        </r>
      </text>
    </comment>
    <comment ref="D98" authorId="1">
      <text>
        <r>
          <rPr>
            <b/>
            <sz val="8"/>
            <rFont val="Tahoma"/>
            <family val="2"/>
          </rPr>
          <t>М. Иванова</t>
        </r>
        <r>
          <rPr>
            <sz val="8"/>
            <rFont val="Tahoma"/>
            <family val="0"/>
          </rPr>
          <t xml:space="preserve">
-6 са: 5 практики и ДР, които са задължителни
</t>
        </r>
      </text>
    </comment>
    <comment ref="N29" authorId="2">
      <text>
        <r>
          <rPr>
            <b/>
            <sz val="8"/>
            <rFont val="Tahoma"/>
            <family val="0"/>
          </rPr>
          <t>dekanat:</t>
        </r>
        <r>
          <rPr>
            <sz val="8"/>
            <rFont val="Tahoma"/>
            <family val="0"/>
          </rPr>
          <t xml:space="preserve">
</t>
        </r>
      </text>
    </comment>
    <comment ref="D100" authorId="1">
      <text>
        <r>
          <rPr>
            <sz val="9"/>
            <rFont val="Tahoma"/>
            <family val="0"/>
          </rPr>
          <t xml:space="preserve">М.Иванова
Преддипломна практика не влиза 
</t>
        </r>
      </text>
    </comment>
  </commentList>
</comments>
</file>

<file path=xl/sharedStrings.xml><?xml version="1.0" encoding="utf-8"?>
<sst xmlns="http://schemas.openxmlformats.org/spreadsheetml/2006/main" count="339" uniqueCount="167">
  <si>
    <t>Т Е Х Н И Ч Е С К И   У Н И В Е Р С И Т Е Т - ГАБРОВО</t>
  </si>
  <si>
    <t>ФАКУЛТЕТ  “ЕЛЕКТРОТЕХНИКА  И  ЕЛЕКТРОНИКА “</t>
  </si>
  <si>
    <t xml:space="preserve">Приет с решение на АС  </t>
  </si>
  <si>
    <t>Утвърдил</t>
  </si>
  <si>
    <t>У  Ч  Е  Б  Е  Н    П  Л  А  Н</t>
  </si>
  <si>
    <r>
      <t xml:space="preserve">Област на висше образование: </t>
    </r>
    <r>
      <rPr>
        <b/>
        <sz val="14"/>
        <rFont val="Times New Roman"/>
        <family val="1"/>
      </rPr>
      <t>ТЕХНИЧЕСКИ НАУКИ</t>
    </r>
  </si>
  <si>
    <t>№ по ред</t>
  </si>
  <si>
    <t>УЧЕБНИ ДИСЦИПЛИНИ</t>
  </si>
  <si>
    <t>Форми на
контрол</t>
  </si>
  <si>
    <t>Курсова
работа</t>
  </si>
  <si>
    <t>Аудиторна заетост</t>
  </si>
  <si>
    <t>Седмично
разпред.</t>
  </si>
  <si>
    <t>Вид
дисцип-
лина</t>
  </si>
  <si>
    <t>ECTS
кредити
О/А</t>
  </si>
  <si>
    <t>И</t>
  </si>
  <si>
    <t>ТО</t>
  </si>
  <si>
    <t>л</t>
  </si>
  <si>
    <t>су</t>
  </si>
  <si>
    <t>лу</t>
  </si>
  <si>
    <t>общо</t>
  </si>
  <si>
    <t>+</t>
  </si>
  <si>
    <t>I семестър</t>
  </si>
  <si>
    <t>З</t>
  </si>
  <si>
    <t>I курс, I семестър</t>
  </si>
  <si>
    <t>II семестър</t>
  </si>
  <si>
    <t>I курс, II  семестър</t>
  </si>
  <si>
    <t>Общо за курса на обучение</t>
  </si>
  <si>
    <t>ПРИЕТИ ОЗНАЧЕНИЯ:</t>
  </si>
  <si>
    <t xml:space="preserve">Ръководител катедра:...............................                                                                                    </t>
  </si>
  <si>
    <t>Декан:……...........……....….</t>
  </si>
  <si>
    <t>/доц. д-р А.Александров/</t>
  </si>
  <si>
    <t>О</t>
  </si>
  <si>
    <t>А</t>
  </si>
  <si>
    <t>/</t>
  </si>
  <si>
    <t>II курс, III  семестър</t>
  </si>
  <si>
    <t>III семестър</t>
  </si>
  <si>
    <t>П</t>
  </si>
  <si>
    <t>ДР</t>
  </si>
  <si>
    <t>вид</t>
  </si>
  <si>
    <t>брой</t>
  </si>
  <si>
    <t xml:space="preserve"> - общ брой кредити</t>
  </si>
  <si>
    <t xml:space="preserve"> - кредити от аудиторна заетост</t>
  </si>
  <si>
    <t xml:space="preserve"> - задължителни учебни дисциплиини</t>
  </si>
  <si>
    <t xml:space="preserve"> - текуща оценка</t>
  </si>
  <si>
    <t>часове</t>
  </si>
  <si>
    <t>%</t>
  </si>
  <si>
    <t>Кредити</t>
  </si>
  <si>
    <t>Общо</t>
  </si>
  <si>
    <t>-</t>
  </si>
  <si>
    <t>Дипломна работа</t>
  </si>
  <si>
    <t>Учебни дисципл.</t>
  </si>
  <si>
    <t xml:space="preserve"> - практика</t>
  </si>
  <si>
    <t xml:space="preserve"> - дипломна работа</t>
  </si>
  <si>
    <t xml:space="preserve">    Ректор:</t>
  </si>
  <si>
    <t xml:space="preserve"> - избираеми учебни дисциплини</t>
  </si>
  <si>
    <r>
      <t xml:space="preserve">Професионално направление: </t>
    </r>
    <r>
      <rPr>
        <b/>
        <sz val="14"/>
        <rFont val="Times New Roman"/>
        <family val="1"/>
      </rPr>
      <t>КОМУНИКАЦИОННА И КОМПЮТЪРНА ТЕХНИКА /шифър 5.3./</t>
    </r>
  </si>
  <si>
    <t>(0)</t>
  </si>
  <si>
    <t>(2)</t>
  </si>
  <si>
    <t>/доц. д-р Д. Маркова/</t>
  </si>
  <si>
    <r>
      <t xml:space="preserve">Образователно-квалификационна степен: </t>
    </r>
    <r>
      <rPr>
        <b/>
        <sz val="14"/>
        <rFont val="Times New Roman"/>
        <family val="1"/>
      </rPr>
      <t>БАКАЛАВЪР</t>
    </r>
  </si>
  <si>
    <r>
      <t xml:space="preserve">Продължителност на обучението:  </t>
    </r>
    <r>
      <rPr>
        <b/>
        <sz val="14"/>
        <rFont val="Times New Roman"/>
        <family val="1"/>
      </rPr>
      <t>8 СЕМЕСТЪРА (4 години)</t>
    </r>
  </si>
  <si>
    <t>Висша математика I</t>
  </si>
  <si>
    <t>Физика I</t>
  </si>
  <si>
    <t>Химия</t>
  </si>
  <si>
    <t>Програмиране и използване на компютри</t>
  </si>
  <si>
    <t>КР</t>
  </si>
  <si>
    <t>Чужд език</t>
  </si>
  <si>
    <t>Висша математика II</t>
  </si>
  <si>
    <t>Теоретична електротехника І</t>
  </si>
  <si>
    <t>Физика IІ</t>
  </si>
  <si>
    <t>Учебна практика</t>
  </si>
  <si>
    <t>(60)</t>
  </si>
  <si>
    <t>Висша математика ІІІ</t>
  </si>
  <si>
    <t>Теоретична електротехника ІІ</t>
  </si>
  <si>
    <t>Електрически измервания</t>
  </si>
  <si>
    <t xml:space="preserve">Полупроводникови елементи и интегрални схеми </t>
  </si>
  <si>
    <t>Машинознание</t>
  </si>
  <si>
    <t>VI семестър</t>
  </si>
  <si>
    <t>Икономика</t>
  </si>
  <si>
    <t>Сигнали и системи</t>
  </si>
  <si>
    <t>Учебно - производствена практика</t>
  </si>
  <si>
    <t>II курс, IV семестър</t>
  </si>
  <si>
    <t>IVсеместър</t>
  </si>
  <si>
    <t>Vсеместър</t>
  </si>
  <si>
    <t>Техническa безопасност</t>
  </si>
  <si>
    <t>Специализираща практика</t>
  </si>
  <si>
    <t>III курс, Vсеместър</t>
  </si>
  <si>
    <t>III курс, VI семестър</t>
  </si>
  <si>
    <t>VII семестър</t>
  </si>
  <si>
    <t>IVкурс, VII семестър</t>
  </si>
  <si>
    <t>VIII семестър</t>
  </si>
  <si>
    <t>Преддипломна практика</t>
  </si>
  <si>
    <t>IVкурс, VIII семестър</t>
  </si>
  <si>
    <r>
      <t xml:space="preserve">Професионална квалификация: </t>
    </r>
    <r>
      <rPr>
        <b/>
        <sz val="14"/>
        <rFont val="Times New Roman"/>
        <family val="1"/>
      </rPr>
      <t xml:space="preserve">КОМПЮТЪРЕН ИНЖЕНЕР </t>
    </r>
  </si>
  <si>
    <t xml:space="preserve">                        /доц. д-р Р. Райчев/</t>
  </si>
  <si>
    <t>Електроматериалознание</t>
  </si>
  <si>
    <t>Инженерна графика</t>
  </si>
  <si>
    <t>Стопанско управление</t>
  </si>
  <si>
    <t>Синтез и анализ на алгоритми</t>
  </si>
  <si>
    <t>Анализ и синтез на логически схеми</t>
  </si>
  <si>
    <t>Цифрова схемотехника</t>
  </si>
  <si>
    <t>Микропроцесорна техника</t>
  </si>
  <si>
    <t>Програмни езици</t>
  </si>
  <si>
    <t>Автоматизация на инженерния труд</t>
  </si>
  <si>
    <t>Компютърни архитектури</t>
  </si>
  <si>
    <t>Компютърна периферия</t>
  </si>
  <si>
    <t>Операционни системи</t>
  </si>
  <si>
    <t>Програмиране в Интернет среда</t>
  </si>
  <si>
    <t>Компютърни мрежи</t>
  </si>
  <si>
    <t>Компютърна графика</t>
  </si>
  <si>
    <t>Организация на компютъра</t>
  </si>
  <si>
    <t>Бази от данни</t>
  </si>
  <si>
    <t xml:space="preserve">Информационни системи </t>
  </si>
  <si>
    <t>29</t>
  </si>
  <si>
    <t>30</t>
  </si>
  <si>
    <t>31</t>
  </si>
  <si>
    <t>32</t>
  </si>
  <si>
    <t>33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</si>
  <si>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</si>
  <si>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</si>
  <si>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</si>
  <si>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</si>
  <si>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</si>
  <si>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</si>
  <si>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</si>
  <si>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</si>
  <si>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</si>
  <si>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34</t>
  </si>
  <si>
    <t>36</t>
  </si>
  <si>
    <t>37</t>
  </si>
  <si>
    <t>38</t>
  </si>
  <si>
    <t>39</t>
  </si>
  <si>
    <t>40</t>
  </si>
  <si>
    <t>44</t>
  </si>
  <si>
    <t>Компютърни  графични системи
Моделиране и визуализиране на обекти</t>
  </si>
  <si>
    <t xml:space="preserve">Интернет  технологии
Интернет услуги
</t>
  </si>
  <si>
    <t>Компютърно моделиране
Проектиране на цифрови системи с програмируеми логика</t>
  </si>
  <si>
    <r>
      <t xml:space="preserve">Специалност:  </t>
    </r>
    <r>
      <rPr>
        <b/>
        <sz val="14"/>
        <rFont val="Times New Roman"/>
        <family val="1"/>
      </rPr>
      <t>КОМПЮТЪРНИ СИСТЕМИ И ТЕХНОЛОГИИ</t>
    </r>
  </si>
  <si>
    <t>35</t>
  </si>
  <si>
    <t xml:space="preserve">41.1
41.2
</t>
  </si>
  <si>
    <t>42.1
42.2</t>
  </si>
  <si>
    <t>43.1
43.2</t>
  </si>
  <si>
    <t>Курсов проект по избор от дисциплини 22,25,26,28</t>
  </si>
  <si>
    <t>Курсов проект по избор от дисциплини 30,31,32</t>
  </si>
  <si>
    <t>Курсов проект по избор от дисциплини 36, 37, 38, 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</si>
  <si>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</si>
  <si>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</si>
  <si>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</si>
  <si>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</si>
  <si>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</si>
  <si>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</si>
  <si>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</si>
  <si>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</si>
  <si>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</si>
  <si>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</si>
  <si>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</si>
  <si>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</si>
  <si>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</si>
  <si>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</si>
  <si>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</si>
  <si>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</si>
  <si>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</si>
  <si>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</si>
  <si>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r>
      <t xml:space="preserve">Форма на обучение:  </t>
    </r>
    <r>
      <rPr>
        <b/>
        <sz val="14"/>
        <rFont val="Times New Roman"/>
        <family val="1"/>
      </rPr>
      <t>ЗАДОЧНА</t>
    </r>
  </si>
  <si>
    <t>12.</t>
  </si>
  <si>
    <t>Приет с решение на ФС, Протокол № 4 от 26.05.2010 г.</t>
  </si>
  <si>
    <t>Протокол № 9 от 1.06.2009 г.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</si>
</sst>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\ &quot;лв&quot;"/>
    <numFmt numFmtId="178" formatCode="#,##0.0"/>
  </numFmts>
  <fonts count="39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Tahoma"/>
      <family val="2"/>
    </font>
    <font>
      <sz val="11.5"/>
      <color indexed="8"/>
      <name val="Times New Roman"/>
      <family val="1"/>
    </font>
    <font>
      <sz val="11"/>
      <name val="Calibri"/>
      <family val="2"/>
    </font>
    <font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 quotePrefix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right" vertical="center"/>
      <protection/>
    </xf>
    <xf numFmtId="172" fontId="4" fillId="0" borderId="13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172" fontId="8" fillId="0" borderId="15" xfId="0" applyNumberFormat="1" applyFont="1" applyBorder="1" applyAlignment="1" applyProtection="1">
      <alignment horizontal="left" vertical="center"/>
      <protection/>
    </xf>
    <xf numFmtId="172" fontId="6" fillId="0" borderId="13" xfId="0" applyNumberFormat="1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/>
      <protection/>
    </xf>
    <xf numFmtId="0" fontId="27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 quotePrefix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vertical="center"/>
      <protection/>
    </xf>
    <xf numFmtId="1" fontId="4" fillId="0" borderId="25" xfId="0" applyNumberFormat="1" applyFont="1" applyBorder="1" applyAlignment="1" applyProtection="1">
      <alignment horizontal="right" vertical="center"/>
      <protection/>
    </xf>
    <xf numFmtId="0" fontId="27" fillId="0" borderId="29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7" fillId="0" borderId="26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8" fillId="0" borderId="17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1" fontId="4" fillId="0" borderId="12" xfId="0" applyNumberFormat="1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" fontId="4" fillId="0" borderId="16" xfId="0" applyNumberFormat="1" applyFont="1" applyBorder="1" applyAlignment="1" applyProtection="1">
      <alignment vertical="center"/>
      <protection/>
    </xf>
    <xf numFmtId="172" fontId="4" fillId="0" borderId="17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right" vertical="center"/>
      <protection/>
    </xf>
    <xf numFmtId="1" fontId="4" fillId="0" borderId="16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1" fontId="8" fillId="0" borderId="16" xfId="0" applyNumberFormat="1" applyFont="1" applyBorder="1" applyAlignment="1" applyProtection="1">
      <alignment horizontal="right" vertical="center"/>
      <protection/>
    </xf>
    <xf numFmtId="49" fontId="8" fillId="0" borderId="17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0" fontId="30" fillId="0" borderId="2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31" fillId="0" borderId="10" xfId="0" applyFont="1" applyBorder="1" applyAlignment="1">
      <alignment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2" fillId="0" borderId="16" xfId="0" applyNumberFormat="1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49" fontId="32" fillId="0" borderId="23" xfId="0" applyNumberFormat="1" applyFont="1" applyBorder="1" applyAlignment="1" applyProtection="1">
      <alignment horizontal="center" vertical="center"/>
      <protection/>
    </xf>
    <xf numFmtId="49" fontId="32" fillId="0" borderId="17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72" fontId="8" fillId="0" borderId="17" xfId="0" applyNumberFormat="1" applyFont="1" applyBorder="1" applyAlignment="1" applyProtection="1">
      <alignment horizontal="left" vertical="center"/>
      <protection/>
    </xf>
    <xf numFmtId="172" fontId="8" fillId="0" borderId="13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172" fontId="4" fillId="0" borderId="16" xfId="0" applyNumberFormat="1" applyFont="1" applyBorder="1" applyAlignment="1" applyProtection="1">
      <alignment horizontal="right" vertical="center"/>
      <protection/>
    </xf>
    <xf numFmtId="172" fontId="4" fillId="0" borderId="16" xfId="0" applyNumberFormat="1" applyFont="1" applyBorder="1" applyAlignment="1" applyProtection="1">
      <alignment vertical="center"/>
      <protection/>
    </xf>
    <xf numFmtId="172" fontId="8" fillId="0" borderId="16" xfId="0" applyNumberFormat="1" applyFont="1" applyBorder="1" applyAlignment="1" applyProtection="1">
      <alignment horizontal="right" vertical="center"/>
      <protection/>
    </xf>
    <xf numFmtId="172" fontId="6" fillId="0" borderId="12" xfId="0" applyNumberFormat="1" applyFont="1" applyBorder="1" applyAlignment="1" applyProtection="1">
      <alignment vertical="center"/>
      <protection/>
    </xf>
    <xf numFmtId="172" fontId="8" fillId="0" borderId="34" xfId="0" applyNumberFormat="1" applyFont="1" applyBorder="1" applyAlignment="1" applyProtection="1">
      <alignment vertical="center"/>
      <protection/>
    </xf>
    <xf numFmtId="172" fontId="8" fillId="0" borderId="12" xfId="0" applyNumberFormat="1" applyFont="1" applyBorder="1" applyAlignment="1" applyProtection="1">
      <alignment horizontal="right" vertical="center"/>
      <protection/>
    </xf>
    <xf numFmtId="0" fontId="27" fillId="0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center"/>
      <protection/>
    </xf>
    <xf numFmtId="172" fontId="6" fillId="0" borderId="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 quotePrefix="1">
      <alignment horizontal="right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1" fontId="27" fillId="0" borderId="10" xfId="0" applyNumberFormat="1" applyFont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right" vertical="center"/>
      <protection/>
    </xf>
    <xf numFmtId="172" fontId="4" fillId="0" borderId="17" xfId="0" applyNumberFormat="1" applyFont="1" applyFill="1" applyBorder="1" applyAlignment="1" applyProtection="1">
      <alignment horizontal="left" vertical="center"/>
      <protection/>
    </xf>
    <xf numFmtId="1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top" wrapText="1"/>
    </xf>
    <xf numFmtId="0" fontId="4" fillId="0" borderId="35" xfId="0" applyFont="1" applyBorder="1" applyAlignment="1" applyProtection="1">
      <alignment horizontal="center" vertical="center"/>
      <protection/>
    </xf>
    <xf numFmtId="1" fontId="4" fillId="0" borderId="36" xfId="0" applyNumberFormat="1" applyFont="1" applyBorder="1" applyAlignment="1" applyProtection="1">
      <alignment horizontal="right" vertical="center"/>
      <protection/>
    </xf>
    <xf numFmtId="172" fontId="4" fillId="0" borderId="37" xfId="0" applyNumberFormat="1" applyFont="1" applyBorder="1" applyAlignment="1" applyProtection="1">
      <alignment horizontal="left" vertical="center"/>
      <protection/>
    </xf>
    <xf numFmtId="49" fontId="3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30" fillId="0" borderId="17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2" fillId="0" borderId="23" xfId="0" applyNumberFormat="1" applyFont="1" applyFill="1" applyBorder="1" applyAlignment="1" applyProtection="1">
      <alignment horizontal="center" vertical="center"/>
      <protection/>
    </xf>
    <xf numFmtId="49" fontId="32" fillId="0" borderId="17" xfId="0" applyNumberFormat="1" applyFont="1" applyFill="1" applyBorder="1" applyAlignment="1" applyProtection="1">
      <alignment horizontal="left" vertical="center"/>
      <protection/>
    </xf>
    <xf numFmtId="172" fontId="8" fillId="0" borderId="16" xfId="0" applyNumberFormat="1" applyFont="1" applyFill="1" applyBorder="1" applyAlignment="1" applyProtection="1">
      <alignment horizontal="right" vertical="center"/>
      <protection/>
    </xf>
    <xf numFmtId="172" fontId="8" fillId="0" borderId="17" xfId="0" applyNumberFormat="1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172" fontId="28" fillId="0" borderId="16" xfId="0" applyNumberFormat="1" applyFont="1" applyFill="1" applyBorder="1" applyAlignment="1">
      <alignment horizontal="center" vertical="top" wrapText="1"/>
    </xf>
    <xf numFmtId="172" fontId="28" fillId="0" borderId="17" xfId="0" applyNumberFormat="1" applyFont="1" applyFill="1" applyBorder="1" applyAlignment="1">
      <alignment horizontal="center" vertical="top" wrapText="1"/>
    </xf>
    <xf numFmtId="49" fontId="31" fillId="0" borderId="16" xfId="0" applyNumberFormat="1" applyFont="1" applyFill="1" applyBorder="1" applyAlignment="1">
      <alignment horizontal="center" vertical="top" wrapText="1"/>
    </xf>
    <xf numFmtId="1" fontId="32" fillId="0" borderId="16" xfId="0" applyNumberFormat="1" applyFont="1" applyFill="1" applyBorder="1" applyAlignment="1" applyProtection="1" quotePrefix="1">
      <alignment horizontal="right" vertical="center"/>
      <protection/>
    </xf>
    <xf numFmtId="0" fontId="28" fillId="0" borderId="26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vertical="top" wrapText="1"/>
    </xf>
    <xf numFmtId="0" fontId="1" fillId="0" borderId="0" xfId="0" applyFont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right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2" fillId="0" borderId="23" xfId="0" applyFont="1" applyFill="1" applyBorder="1" applyAlignment="1" applyProtection="1">
      <alignment horizontal="center" vertical="center"/>
      <protection/>
    </xf>
    <xf numFmtId="172" fontId="36" fillId="0" borderId="33" xfId="0" applyNumberFormat="1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72" fontId="36" fillId="0" borderId="17" xfId="0" applyNumberFormat="1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27" fillId="0" borderId="26" xfId="0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horizontal="left" vertical="center"/>
      <protection/>
    </xf>
    <xf numFmtId="0" fontId="4" fillId="0" borderId="40" xfId="0" applyNumberFormat="1" applyFont="1" applyBorder="1" applyAlignment="1" applyProtection="1">
      <alignment horizontal="right" vertical="center"/>
      <protection/>
    </xf>
    <xf numFmtId="0" fontId="2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center" wrapText="1"/>
      <protection/>
    </xf>
    <xf numFmtId="0" fontId="28" fillId="0" borderId="10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72" fontId="28" fillId="0" borderId="0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 applyProtection="1">
      <alignment horizontal="right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>
      <alignment horizontal="center" vertical="top" wrapText="1"/>
    </xf>
    <xf numFmtId="49" fontId="32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left" vertical="center"/>
      <protection/>
    </xf>
    <xf numFmtId="172" fontId="28" fillId="0" borderId="4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28" fillId="0" borderId="42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/>
      <protection/>
    </xf>
    <xf numFmtId="172" fontId="7" fillId="0" borderId="0" xfId="0" applyNumberFormat="1" applyFont="1" applyFill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0" fontId="28" fillId="0" borderId="17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8" fillId="0" borderId="26" xfId="0" applyFont="1" applyFill="1" applyBorder="1" applyAlignment="1" applyProtection="1">
      <alignment horizontal="right" vertical="center"/>
      <protection/>
    </xf>
    <xf numFmtId="0" fontId="8" fillId="0" borderId="42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T115"/>
  <sheetViews>
    <sheetView tabSelected="1" zoomScale="90" zoomScaleNormal="90" zoomScaleSheetLayoutView="70" zoomScalePageLayoutView="0" workbookViewId="0" topLeftCell="A1">
      <selection activeCell="A9" sqref="A9:R9"/>
    </sheetView>
  </sheetViews>
  <sheetFormatPr defaultColWidth="9.140625" defaultRowHeight="15"/>
  <cols>
    <col min="1" max="1" width="5.28125" style="40" customWidth="1"/>
    <col min="2" max="2" width="42.8515625" style="41" customWidth="1"/>
    <col min="3" max="4" width="5.7109375" style="12" customWidth="1"/>
    <col min="5" max="5" width="9.8515625" style="12" customWidth="1"/>
    <col min="6" max="8" width="5.421875" style="12" customWidth="1"/>
    <col min="9" max="9" width="6.28125" style="12" bestFit="1" customWidth="1"/>
    <col min="10" max="10" width="3.57421875" style="12" customWidth="1"/>
    <col min="11" max="11" width="1.421875" style="12" customWidth="1"/>
    <col min="12" max="12" width="3.00390625" style="12" customWidth="1"/>
    <col min="13" max="13" width="1.421875" style="42" customWidth="1"/>
    <col min="14" max="14" width="3.57421875" style="12" customWidth="1"/>
    <col min="15" max="15" width="9.57421875" style="21" customWidth="1"/>
    <col min="16" max="16" width="5.421875" style="12" bestFit="1" customWidth="1"/>
    <col min="17" max="17" width="1.421875" style="12" bestFit="1" customWidth="1"/>
    <col min="18" max="18" width="5.28125" style="12" customWidth="1"/>
    <col min="19" max="16384" width="9.140625" style="12" customWidth="1"/>
  </cols>
  <sheetData>
    <row r="1" ht="12.75"/>
    <row r="2" spans="1:18" ht="18.75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ht="18.75">
      <c r="A3" s="282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18" ht="18.7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ht="12.75"/>
    <row r="6" spans="1:12" s="15" customFormat="1" ht="18.75">
      <c r="A6" s="13" t="s">
        <v>2</v>
      </c>
      <c r="B6" s="14"/>
      <c r="I6" s="15" t="s">
        <v>3</v>
      </c>
      <c r="L6" s="16"/>
    </row>
    <row r="7" spans="1:9" s="15" customFormat="1" ht="18.75">
      <c r="A7" s="17" t="s">
        <v>166</v>
      </c>
      <c r="B7" s="14"/>
      <c r="I7" s="16" t="s">
        <v>53</v>
      </c>
    </row>
    <row r="8" spans="1:16" ht="18.75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15" t="s">
        <v>58</v>
      </c>
      <c r="M8" s="12"/>
      <c r="P8" s="20"/>
    </row>
    <row r="9" spans="1:18" ht="42.75" customHeight="1">
      <c r="A9" s="283" t="s">
        <v>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5" s="15" customFormat="1" ht="18.75">
      <c r="A10" s="22"/>
      <c r="B10" s="14"/>
      <c r="M10" s="16"/>
      <c r="O10" s="23"/>
    </row>
    <row r="11" spans="1:15" s="15" customFormat="1" ht="17.25" customHeight="1">
      <c r="A11" s="13" t="s">
        <v>137</v>
      </c>
      <c r="B11" s="14"/>
      <c r="M11" s="16"/>
      <c r="O11" s="23"/>
    </row>
    <row r="12" spans="1:15" s="15" customFormat="1" ht="17.25" customHeight="1">
      <c r="A12" s="13" t="s">
        <v>59</v>
      </c>
      <c r="B12" s="14"/>
      <c r="D12" s="116"/>
      <c r="E12" s="116"/>
      <c r="M12" s="16"/>
      <c r="O12" s="23"/>
    </row>
    <row r="13" spans="1:15" s="15" customFormat="1" ht="17.25" customHeight="1">
      <c r="A13" s="13" t="s">
        <v>5</v>
      </c>
      <c r="B13" s="14"/>
      <c r="M13" s="16"/>
      <c r="O13" s="23"/>
    </row>
    <row r="14" spans="1:15" s="15" customFormat="1" ht="17.25" customHeight="1">
      <c r="A14" s="13" t="s">
        <v>55</v>
      </c>
      <c r="B14" s="14"/>
      <c r="M14" s="16"/>
      <c r="O14" s="23"/>
    </row>
    <row r="15" spans="1:15" s="15" customFormat="1" ht="17.25" customHeight="1">
      <c r="A15" s="13" t="s">
        <v>93</v>
      </c>
      <c r="B15" s="14"/>
      <c r="M15" s="16"/>
      <c r="O15" s="23"/>
    </row>
    <row r="16" spans="1:15" s="15" customFormat="1" ht="17.25" customHeight="1">
      <c r="A16" s="13" t="s">
        <v>163</v>
      </c>
      <c r="B16" s="14"/>
      <c r="M16" s="16"/>
      <c r="O16" s="23"/>
    </row>
    <row r="17" spans="1:15" s="15" customFormat="1" ht="17.25" customHeight="1">
      <c r="A17" s="13" t="s">
        <v>60</v>
      </c>
      <c r="B17" s="14"/>
      <c r="M17" s="16"/>
      <c r="O17" s="23"/>
    </row>
    <row r="18" spans="1:15" s="15" customFormat="1" ht="19.5" customHeight="1">
      <c r="A18" s="13"/>
      <c r="B18" s="14"/>
      <c r="M18" s="16"/>
      <c r="O18" s="23"/>
    </row>
    <row r="19" spans="1:18" s="24" customFormat="1" ht="31.5" customHeight="1">
      <c r="A19" s="284" t="s">
        <v>6</v>
      </c>
      <c r="B19" s="286" t="s">
        <v>7</v>
      </c>
      <c r="C19" s="272" t="s">
        <v>8</v>
      </c>
      <c r="D19" s="274"/>
      <c r="E19" s="284" t="s">
        <v>9</v>
      </c>
      <c r="F19" s="288" t="s">
        <v>10</v>
      </c>
      <c r="G19" s="289"/>
      <c r="H19" s="289"/>
      <c r="I19" s="290"/>
      <c r="J19" s="272" t="s">
        <v>11</v>
      </c>
      <c r="K19" s="273"/>
      <c r="L19" s="273"/>
      <c r="M19" s="273"/>
      <c r="N19" s="274"/>
      <c r="O19" s="284" t="s">
        <v>12</v>
      </c>
      <c r="P19" s="272" t="s">
        <v>13</v>
      </c>
      <c r="Q19" s="273"/>
      <c r="R19" s="274"/>
    </row>
    <row r="20" spans="1:18" s="24" customFormat="1" ht="15.75">
      <c r="A20" s="285"/>
      <c r="B20" s="287"/>
      <c r="C20" s="5" t="s">
        <v>14</v>
      </c>
      <c r="D20" s="5" t="s">
        <v>15</v>
      </c>
      <c r="E20" s="285"/>
      <c r="F20" s="6" t="s">
        <v>16</v>
      </c>
      <c r="G20" s="6" t="s">
        <v>17</v>
      </c>
      <c r="H20" s="6" t="s">
        <v>18</v>
      </c>
      <c r="I20" s="6" t="s">
        <v>19</v>
      </c>
      <c r="J20" s="7" t="s">
        <v>16</v>
      </c>
      <c r="K20" s="8" t="s">
        <v>20</v>
      </c>
      <c r="L20" s="8" t="s">
        <v>17</v>
      </c>
      <c r="M20" s="8" t="s">
        <v>20</v>
      </c>
      <c r="N20" s="9" t="s">
        <v>18</v>
      </c>
      <c r="O20" s="285"/>
      <c r="P20" s="10" t="s">
        <v>31</v>
      </c>
      <c r="Q20" s="25" t="s">
        <v>33</v>
      </c>
      <c r="R20" s="11" t="s">
        <v>32</v>
      </c>
    </row>
    <row r="21" spans="1:18" s="24" customFormat="1" ht="15.7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272">
        <v>10</v>
      </c>
      <c r="K21" s="273"/>
      <c r="L21" s="273"/>
      <c r="M21" s="273"/>
      <c r="N21" s="274"/>
      <c r="O21" s="5">
        <v>11</v>
      </c>
      <c r="P21" s="272">
        <v>12</v>
      </c>
      <c r="Q21" s="273"/>
      <c r="R21" s="274"/>
    </row>
    <row r="22" spans="1:18" ht="15.75">
      <c r="A22" s="62"/>
      <c r="B22" s="59" t="s">
        <v>21</v>
      </c>
      <c r="C22" s="62"/>
      <c r="D22" s="62"/>
      <c r="E22" s="62"/>
      <c r="F22" s="63"/>
      <c r="G22" s="63"/>
      <c r="H22" s="63"/>
      <c r="I22" s="63"/>
      <c r="J22" s="64"/>
      <c r="K22" s="65"/>
      <c r="L22" s="65"/>
      <c r="M22" s="65"/>
      <c r="N22" s="66"/>
      <c r="O22" s="62"/>
      <c r="P22" s="67"/>
      <c r="Q22" s="68"/>
      <c r="R22" s="69"/>
    </row>
    <row r="23" spans="1:18" ht="15.75">
      <c r="A23" s="82" t="s">
        <v>145</v>
      </c>
      <c r="B23" s="60" t="s">
        <v>61</v>
      </c>
      <c r="C23" s="70" t="s">
        <v>14</v>
      </c>
      <c r="D23" s="3"/>
      <c r="E23" s="3"/>
      <c r="F23" s="70">
        <v>15</v>
      </c>
      <c r="G23" s="70">
        <v>15</v>
      </c>
      <c r="H23" s="70">
        <v>0</v>
      </c>
      <c r="I23" s="70">
        <f>SUM(F23:H23)</f>
        <v>30</v>
      </c>
      <c r="J23" s="57"/>
      <c r="K23" s="75"/>
      <c r="L23" s="75"/>
      <c r="M23" s="77"/>
      <c r="N23" s="58"/>
      <c r="O23" s="70" t="s">
        <v>22</v>
      </c>
      <c r="P23" s="105">
        <v>6</v>
      </c>
      <c r="Q23" s="107" t="s">
        <v>33</v>
      </c>
      <c r="R23" s="99">
        <v>1.1</v>
      </c>
    </row>
    <row r="24" spans="1:18" ht="15.75" customHeight="1">
      <c r="A24" s="82" t="s">
        <v>146</v>
      </c>
      <c r="B24" s="60" t="s">
        <v>62</v>
      </c>
      <c r="C24" s="70" t="s">
        <v>14</v>
      </c>
      <c r="D24" s="26"/>
      <c r="E24" s="61"/>
      <c r="F24" s="70">
        <v>15</v>
      </c>
      <c r="G24" s="70">
        <v>0</v>
      </c>
      <c r="H24" s="70">
        <v>15</v>
      </c>
      <c r="I24" s="70">
        <f aca="true" t="shared" si="0" ref="I24:I29">SUM(F24:H24)</f>
        <v>30</v>
      </c>
      <c r="J24" s="57"/>
      <c r="K24" s="76"/>
      <c r="L24" s="77"/>
      <c r="M24" s="76"/>
      <c r="N24" s="74"/>
      <c r="O24" s="70" t="s">
        <v>22</v>
      </c>
      <c r="P24" s="98">
        <v>6</v>
      </c>
      <c r="Q24" s="100" t="s">
        <v>33</v>
      </c>
      <c r="R24" s="99">
        <v>1.1</v>
      </c>
    </row>
    <row r="25" spans="1:18" ht="31.5">
      <c r="A25" s="82" t="s">
        <v>147</v>
      </c>
      <c r="B25" s="60" t="s">
        <v>64</v>
      </c>
      <c r="C25" s="70" t="s">
        <v>14</v>
      </c>
      <c r="D25" s="3"/>
      <c r="E25" s="27" t="s">
        <v>65</v>
      </c>
      <c r="F25" s="70">
        <v>15</v>
      </c>
      <c r="G25" s="70">
        <v>0</v>
      </c>
      <c r="H25" s="70">
        <v>15</v>
      </c>
      <c r="I25" s="70">
        <f t="shared" si="0"/>
        <v>30</v>
      </c>
      <c r="J25" s="57"/>
      <c r="K25" s="77"/>
      <c r="L25" s="77"/>
      <c r="M25" s="77"/>
      <c r="N25" s="58"/>
      <c r="O25" s="70" t="s">
        <v>22</v>
      </c>
      <c r="P25" s="105">
        <v>6</v>
      </c>
      <c r="Q25" s="107" t="s">
        <v>33</v>
      </c>
      <c r="R25" s="99">
        <v>1.1</v>
      </c>
    </row>
    <row r="26" spans="1:18" ht="15.75">
      <c r="A26" s="82" t="s">
        <v>148</v>
      </c>
      <c r="B26" s="60" t="s">
        <v>63</v>
      </c>
      <c r="C26" s="70" t="s">
        <v>14</v>
      </c>
      <c r="D26" s="26"/>
      <c r="E26" s="61"/>
      <c r="F26" s="70">
        <v>15</v>
      </c>
      <c r="G26" s="70">
        <v>0</v>
      </c>
      <c r="H26" s="70">
        <v>8</v>
      </c>
      <c r="I26" s="70">
        <v>23</v>
      </c>
      <c r="J26" s="57"/>
      <c r="K26" s="74"/>
      <c r="L26" s="74"/>
      <c r="M26" s="77"/>
      <c r="N26" s="58"/>
      <c r="O26" s="70" t="s">
        <v>22</v>
      </c>
      <c r="P26" s="98">
        <v>5</v>
      </c>
      <c r="Q26" s="107" t="s">
        <v>33</v>
      </c>
      <c r="R26" s="211">
        <v>0.9</v>
      </c>
    </row>
    <row r="27" spans="1:18" ht="15.75">
      <c r="A27" s="82" t="s">
        <v>149</v>
      </c>
      <c r="B27" s="60" t="s">
        <v>96</v>
      </c>
      <c r="C27" s="70"/>
      <c r="D27" s="3"/>
      <c r="E27" s="27"/>
      <c r="F27" s="70">
        <v>8</v>
      </c>
      <c r="G27" s="70">
        <v>0</v>
      </c>
      <c r="H27" s="70">
        <v>15</v>
      </c>
      <c r="I27" s="70">
        <f t="shared" si="0"/>
        <v>23</v>
      </c>
      <c r="J27" s="57"/>
      <c r="K27" s="77"/>
      <c r="L27" s="77"/>
      <c r="M27" s="77"/>
      <c r="N27" s="58"/>
      <c r="O27" s="70" t="s">
        <v>22</v>
      </c>
      <c r="P27" s="105">
        <v>4</v>
      </c>
      <c r="Q27" s="107" t="s">
        <v>33</v>
      </c>
      <c r="R27" s="99">
        <v>0.9</v>
      </c>
    </row>
    <row r="28" spans="1:18" ht="15.75">
      <c r="A28" s="82" t="s">
        <v>150</v>
      </c>
      <c r="B28" s="60" t="s">
        <v>66</v>
      </c>
      <c r="C28" s="70"/>
      <c r="D28" s="3"/>
      <c r="E28" s="27"/>
      <c r="F28" s="70">
        <v>0</v>
      </c>
      <c r="G28" s="70">
        <v>15</v>
      </c>
      <c r="H28" s="70">
        <v>0</v>
      </c>
      <c r="I28" s="70">
        <f t="shared" si="0"/>
        <v>15</v>
      </c>
      <c r="J28" s="57"/>
      <c r="K28" s="77"/>
      <c r="L28" s="77"/>
      <c r="M28" s="77"/>
      <c r="N28" s="58"/>
      <c r="O28" s="70" t="s">
        <v>14</v>
      </c>
      <c r="P28" s="105">
        <v>2</v>
      </c>
      <c r="Q28" s="106" t="s">
        <v>33</v>
      </c>
      <c r="R28" s="170">
        <v>0.6</v>
      </c>
    </row>
    <row r="29" spans="1:18" ht="15.75">
      <c r="A29" s="82" t="s">
        <v>151</v>
      </c>
      <c r="B29" s="60" t="s">
        <v>70</v>
      </c>
      <c r="C29" s="70"/>
      <c r="D29" s="123"/>
      <c r="E29" s="27"/>
      <c r="F29" s="70">
        <v>0</v>
      </c>
      <c r="G29" s="70">
        <v>0</v>
      </c>
      <c r="H29" s="70">
        <v>15</v>
      </c>
      <c r="I29" s="70">
        <f t="shared" si="0"/>
        <v>15</v>
      </c>
      <c r="J29" s="57"/>
      <c r="K29" s="77"/>
      <c r="L29" s="77"/>
      <c r="M29" s="75"/>
      <c r="N29" s="58"/>
      <c r="O29" s="70" t="s">
        <v>22</v>
      </c>
      <c r="P29" s="105">
        <v>1</v>
      </c>
      <c r="Q29" s="107" t="s">
        <v>33</v>
      </c>
      <c r="R29" s="170">
        <v>0.6</v>
      </c>
    </row>
    <row r="30" spans="1:19" ht="15.75">
      <c r="A30" s="279" t="s">
        <v>23</v>
      </c>
      <c r="B30" s="280"/>
      <c r="C30" s="103" t="str">
        <f>COUNTIF(C23:C29,"И")&amp;" И"</f>
        <v>4 И</v>
      </c>
      <c r="D30" s="103" t="str">
        <f>COUNTIF(D23:D29,"ТО")&amp;" ТО"</f>
        <v>0 ТО</v>
      </c>
      <c r="E30" s="93" t="str">
        <f>COUNTIF(E22:E29,"КР")&amp;" КР"</f>
        <v>1 КР</v>
      </c>
      <c r="F30" s="94">
        <f>SUM(F23:F29)</f>
        <v>68</v>
      </c>
      <c r="G30" s="94">
        <f>SUM(G23:G29)</f>
        <v>30</v>
      </c>
      <c r="H30" s="94">
        <f>SUM(H23:H29)</f>
        <v>68</v>
      </c>
      <c r="I30" s="221">
        <f>SUM(F30:H30)</f>
        <v>166</v>
      </c>
      <c r="J30" s="73"/>
      <c r="K30" s="77"/>
      <c r="L30" s="110"/>
      <c r="M30" s="77"/>
      <c r="N30" s="110"/>
      <c r="O30" s="72"/>
      <c r="P30" s="135">
        <f>SUM(P23:P29)</f>
        <v>30</v>
      </c>
      <c r="Q30" s="107" t="s">
        <v>33</v>
      </c>
      <c r="R30" s="128">
        <f>SUM(R23:R29)</f>
        <v>6.3</v>
      </c>
      <c r="S30" s="247"/>
    </row>
    <row r="31" spans="1:20" s="24" customFormat="1" ht="15.75">
      <c r="A31" s="5">
        <v>1</v>
      </c>
      <c r="B31" s="5">
        <v>2</v>
      </c>
      <c r="C31" s="5">
        <v>3</v>
      </c>
      <c r="D31" s="5">
        <v>4</v>
      </c>
      <c r="E31" s="5">
        <v>5</v>
      </c>
      <c r="F31" s="5">
        <v>6</v>
      </c>
      <c r="G31" s="5">
        <v>7</v>
      </c>
      <c r="H31" s="5">
        <v>8</v>
      </c>
      <c r="I31" s="5">
        <v>9</v>
      </c>
      <c r="J31" s="272">
        <v>10</v>
      </c>
      <c r="K31" s="273"/>
      <c r="L31" s="273"/>
      <c r="M31" s="273"/>
      <c r="N31" s="274"/>
      <c r="O31" s="5">
        <v>11</v>
      </c>
      <c r="P31" s="272">
        <v>12</v>
      </c>
      <c r="Q31" s="273"/>
      <c r="R31" s="274"/>
      <c r="T31" s="248"/>
    </row>
    <row r="32" spans="1:18" ht="15.75">
      <c r="A32" s="29"/>
      <c r="B32" s="59" t="s">
        <v>24</v>
      </c>
      <c r="C32" s="83"/>
      <c r="D32" s="83"/>
      <c r="E32" s="83"/>
      <c r="F32" s="83"/>
      <c r="G32" s="83"/>
      <c r="H32" s="83"/>
      <c r="I32" s="83"/>
      <c r="J32" s="109"/>
      <c r="K32" s="79"/>
      <c r="L32" s="111"/>
      <c r="M32" s="79"/>
      <c r="N32" s="112"/>
      <c r="O32" s="72"/>
      <c r="P32" s="109"/>
      <c r="Q32" s="111"/>
      <c r="R32" s="113"/>
    </row>
    <row r="33" spans="1:18" ht="15.75">
      <c r="A33" s="81" t="s">
        <v>152</v>
      </c>
      <c r="B33" s="60" t="s">
        <v>67</v>
      </c>
      <c r="C33" s="70" t="s">
        <v>14</v>
      </c>
      <c r="D33" s="26"/>
      <c r="E33" s="61"/>
      <c r="F33" s="70">
        <v>22</v>
      </c>
      <c r="G33" s="70">
        <v>15</v>
      </c>
      <c r="H33" s="70">
        <v>0</v>
      </c>
      <c r="I33" s="70">
        <f>SUM(F33:H33)</f>
        <v>37</v>
      </c>
      <c r="J33" s="4"/>
      <c r="K33" s="2"/>
      <c r="L33" s="2"/>
      <c r="M33" s="2"/>
      <c r="N33" s="85"/>
      <c r="O33" s="70" t="s">
        <v>22</v>
      </c>
      <c r="P33" s="96">
        <v>7</v>
      </c>
      <c r="Q33" s="97" t="s">
        <v>33</v>
      </c>
      <c r="R33" s="46">
        <v>1.4</v>
      </c>
    </row>
    <row r="34" spans="1:18" ht="15.75">
      <c r="A34" s="81" t="s">
        <v>153</v>
      </c>
      <c r="B34" s="60" t="s">
        <v>68</v>
      </c>
      <c r="C34" s="70" t="s">
        <v>14</v>
      </c>
      <c r="D34" s="26"/>
      <c r="E34" s="27" t="s">
        <v>65</v>
      </c>
      <c r="F34" s="70">
        <v>15</v>
      </c>
      <c r="G34" s="70">
        <v>15</v>
      </c>
      <c r="H34" s="70">
        <v>0</v>
      </c>
      <c r="I34" s="70">
        <f aca="true" t="shared" si="1" ref="I34:I39">SUM(F34:H34)</f>
        <v>30</v>
      </c>
      <c r="J34" s="208"/>
      <c r="K34" s="79"/>
      <c r="L34" s="79"/>
      <c r="M34" s="79"/>
      <c r="N34" s="209"/>
      <c r="O34" s="88" t="s">
        <v>22</v>
      </c>
      <c r="P34" s="86">
        <v>6</v>
      </c>
      <c r="Q34" s="95" t="s">
        <v>33</v>
      </c>
      <c r="R34" s="207">
        <v>1.1</v>
      </c>
    </row>
    <row r="35" spans="1:18" ht="15.75">
      <c r="A35" s="81" t="s">
        <v>154</v>
      </c>
      <c r="B35" s="60" t="s">
        <v>69</v>
      </c>
      <c r="C35" s="70" t="s">
        <v>14</v>
      </c>
      <c r="D35" s="26"/>
      <c r="E35" s="61"/>
      <c r="F35" s="70">
        <v>15</v>
      </c>
      <c r="G35" s="70">
        <v>0</v>
      </c>
      <c r="H35" s="70">
        <v>8</v>
      </c>
      <c r="I35" s="70">
        <f t="shared" si="1"/>
        <v>23</v>
      </c>
      <c r="J35" s="210"/>
      <c r="K35" s="2"/>
      <c r="L35" s="2"/>
      <c r="M35" s="78"/>
      <c r="N35" s="178"/>
      <c r="O35" s="70" t="s">
        <v>22</v>
      </c>
      <c r="P35" s="98">
        <v>4</v>
      </c>
      <c r="Q35" s="101" t="s">
        <v>33</v>
      </c>
      <c r="R35" s="99">
        <v>0.9</v>
      </c>
    </row>
    <row r="36" spans="1:18" ht="15.75">
      <c r="A36" s="81" t="s">
        <v>155</v>
      </c>
      <c r="B36" s="60" t="s">
        <v>95</v>
      </c>
      <c r="C36" s="70" t="s">
        <v>14</v>
      </c>
      <c r="D36" s="26"/>
      <c r="E36" s="61"/>
      <c r="F36" s="70">
        <v>15</v>
      </c>
      <c r="G36" s="70">
        <v>0</v>
      </c>
      <c r="H36" s="70">
        <v>15</v>
      </c>
      <c r="I36" s="70">
        <f t="shared" si="1"/>
        <v>30</v>
      </c>
      <c r="J36" s="4"/>
      <c r="K36" s="2"/>
      <c r="L36" s="2"/>
      <c r="M36" s="2"/>
      <c r="N36" s="85"/>
      <c r="O36" s="88" t="s">
        <v>22</v>
      </c>
      <c r="P36" s="86">
        <v>5</v>
      </c>
      <c r="Q36" s="97" t="s">
        <v>33</v>
      </c>
      <c r="R36" s="207">
        <v>1.1</v>
      </c>
    </row>
    <row r="37" spans="1:18" ht="15.75">
      <c r="A37" s="81" t="s">
        <v>164</v>
      </c>
      <c r="B37" s="60" t="s">
        <v>96</v>
      </c>
      <c r="C37" s="70" t="s">
        <v>14</v>
      </c>
      <c r="D37" s="3"/>
      <c r="E37" s="3" t="s">
        <v>65</v>
      </c>
      <c r="F37" s="70">
        <v>0</v>
      </c>
      <c r="G37" s="70">
        <v>0</v>
      </c>
      <c r="H37" s="70">
        <v>8</v>
      </c>
      <c r="I37" s="70">
        <f t="shared" si="1"/>
        <v>8</v>
      </c>
      <c r="J37" s="212"/>
      <c r="K37" s="2"/>
      <c r="L37" s="2"/>
      <c r="M37" s="2"/>
      <c r="N37" s="85"/>
      <c r="O37" s="70" t="s">
        <v>22</v>
      </c>
      <c r="P37" s="87">
        <v>2</v>
      </c>
      <c r="Q37" s="8" t="s">
        <v>33</v>
      </c>
      <c r="R37" s="46">
        <v>0.3</v>
      </c>
    </row>
    <row r="38" spans="1:18" ht="15.75">
      <c r="A38" s="81" t="s">
        <v>156</v>
      </c>
      <c r="B38" s="60" t="s">
        <v>66</v>
      </c>
      <c r="C38" s="70" t="s">
        <v>14</v>
      </c>
      <c r="D38" s="3"/>
      <c r="E38" s="27"/>
      <c r="F38" s="70">
        <v>0</v>
      </c>
      <c r="G38" s="70">
        <v>22</v>
      </c>
      <c r="H38" s="70">
        <v>0</v>
      </c>
      <c r="I38" s="70">
        <f t="shared" si="1"/>
        <v>22</v>
      </c>
      <c r="J38" s="212"/>
      <c r="K38" s="2"/>
      <c r="L38" s="2"/>
      <c r="M38" s="2"/>
      <c r="N38" s="85"/>
      <c r="O38" s="70" t="s">
        <v>14</v>
      </c>
      <c r="P38" s="87">
        <v>5</v>
      </c>
      <c r="Q38" s="8" t="s">
        <v>33</v>
      </c>
      <c r="R38" s="46">
        <v>0.8</v>
      </c>
    </row>
    <row r="39" spans="1:18" ht="15.75">
      <c r="A39" s="81" t="s">
        <v>157</v>
      </c>
      <c r="B39" s="60" t="s">
        <v>70</v>
      </c>
      <c r="C39" s="70"/>
      <c r="D39" s="71"/>
      <c r="E39" s="61"/>
      <c r="F39" s="219">
        <v>0</v>
      </c>
      <c r="G39" s="219">
        <v>0</v>
      </c>
      <c r="H39" s="219">
        <v>15</v>
      </c>
      <c r="I39" s="70">
        <f t="shared" si="1"/>
        <v>15</v>
      </c>
      <c r="J39" s="213"/>
      <c r="K39" s="214"/>
      <c r="L39" s="154"/>
      <c r="M39" s="154"/>
      <c r="N39" s="213"/>
      <c r="O39" s="215" t="s">
        <v>22</v>
      </c>
      <c r="P39" s="218">
        <v>1</v>
      </c>
      <c r="Q39" s="216" t="s">
        <v>33</v>
      </c>
      <c r="R39" s="217">
        <v>0.6</v>
      </c>
    </row>
    <row r="40" spans="1:18" ht="15.75">
      <c r="A40" s="104"/>
      <c r="B40" s="102" t="s">
        <v>25</v>
      </c>
      <c r="C40" s="103" t="str">
        <f>COUNTIF(C33:C39,"И")&amp;" И"</f>
        <v>6 И</v>
      </c>
      <c r="D40" s="103" t="str">
        <f>COUNTIF(D33:D39,"ТО")&amp;" ТО"</f>
        <v>0 ТО</v>
      </c>
      <c r="E40" s="166" t="str">
        <f>COUNTIF(E33:E39,"КР")&amp;" КР"</f>
        <v>2 КР</v>
      </c>
      <c r="F40" s="84">
        <f>SUM(F33:F39)</f>
        <v>67</v>
      </c>
      <c r="G40" s="84">
        <f>SUM(G33:G39)</f>
        <v>52</v>
      </c>
      <c r="H40" s="84">
        <f>SUM(H33:H39)</f>
        <v>46</v>
      </c>
      <c r="I40" s="84">
        <f>SUM(F40:H40)</f>
        <v>165</v>
      </c>
      <c r="J40" s="73"/>
      <c r="K40" s="77"/>
      <c r="L40" s="80"/>
      <c r="M40" s="2"/>
      <c r="N40" s="250"/>
      <c r="O40" s="72"/>
      <c r="P40" s="138">
        <f>SUM(P33:P39)</f>
        <v>30</v>
      </c>
      <c r="Q40" s="8" t="s">
        <v>33</v>
      </c>
      <c r="R40" s="129">
        <f>SUM(R33:R39)</f>
        <v>6.199999999999999</v>
      </c>
    </row>
    <row r="41" spans="1:18" ht="15.75">
      <c r="A41" s="82"/>
      <c r="B41" s="59" t="s">
        <v>35</v>
      </c>
      <c r="C41" s="3"/>
      <c r="D41" s="3"/>
      <c r="E41" s="27"/>
      <c r="F41" s="3"/>
      <c r="G41" s="28"/>
      <c r="H41" s="3"/>
      <c r="I41" s="3"/>
      <c r="J41" s="4"/>
      <c r="K41" s="79"/>
      <c r="L41" s="2"/>
      <c r="M41" s="2"/>
      <c r="N41" s="2"/>
      <c r="O41" s="3"/>
      <c r="P41" s="32"/>
      <c r="Q41" s="8"/>
      <c r="R41" s="33"/>
    </row>
    <row r="42" spans="1:18" ht="15.75">
      <c r="A42" s="81" t="s">
        <v>158</v>
      </c>
      <c r="B42" s="91" t="s">
        <v>72</v>
      </c>
      <c r="C42" s="58" t="s">
        <v>14</v>
      </c>
      <c r="D42" s="3"/>
      <c r="E42" s="27"/>
      <c r="F42" s="3">
        <v>15</v>
      </c>
      <c r="G42" s="28">
        <v>15</v>
      </c>
      <c r="H42" s="3">
        <v>0</v>
      </c>
      <c r="I42" s="3">
        <f aca="true" t="shared" si="2" ref="I42:I47">SUM(F42:H42)</f>
        <v>30</v>
      </c>
      <c r="J42" s="4"/>
      <c r="K42" s="2"/>
      <c r="L42" s="2"/>
      <c r="M42" s="2"/>
      <c r="N42" s="2"/>
      <c r="O42" s="3" t="s">
        <v>22</v>
      </c>
      <c r="P42" s="45">
        <v>5</v>
      </c>
      <c r="Q42" s="8" t="s">
        <v>33</v>
      </c>
      <c r="R42" s="46">
        <f>I42/(800/30)</f>
        <v>1.125</v>
      </c>
    </row>
    <row r="43" spans="1:18" ht="15.75">
      <c r="A43" s="81" t="s">
        <v>159</v>
      </c>
      <c r="B43" s="60" t="s">
        <v>73</v>
      </c>
      <c r="C43" s="58" t="s">
        <v>14</v>
      </c>
      <c r="D43" s="3"/>
      <c r="E43" s="27" t="s">
        <v>65</v>
      </c>
      <c r="F43" s="3">
        <v>22</v>
      </c>
      <c r="G43" s="28">
        <v>15</v>
      </c>
      <c r="H43" s="3">
        <v>0</v>
      </c>
      <c r="I43" s="3">
        <f t="shared" si="2"/>
        <v>37</v>
      </c>
      <c r="J43" s="4"/>
      <c r="K43" s="2"/>
      <c r="L43" s="2"/>
      <c r="M43" s="2"/>
      <c r="N43" s="2"/>
      <c r="O43" s="3" t="s">
        <v>22</v>
      </c>
      <c r="P43" s="45">
        <v>7</v>
      </c>
      <c r="Q43" s="8" t="s">
        <v>33</v>
      </c>
      <c r="R43" s="46">
        <v>1.4</v>
      </c>
    </row>
    <row r="44" spans="1:18" ht="15.75">
      <c r="A44" s="81" t="s">
        <v>160</v>
      </c>
      <c r="B44" s="90" t="s">
        <v>74</v>
      </c>
      <c r="C44" s="58" t="s">
        <v>14</v>
      </c>
      <c r="D44" s="3"/>
      <c r="E44" s="27"/>
      <c r="F44" s="3">
        <v>22</v>
      </c>
      <c r="G44" s="28">
        <v>0</v>
      </c>
      <c r="H44" s="3">
        <v>15</v>
      </c>
      <c r="I44" s="3">
        <f t="shared" si="2"/>
        <v>37</v>
      </c>
      <c r="J44" s="4"/>
      <c r="K44" s="2"/>
      <c r="L44" s="2"/>
      <c r="M44" s="2"/>
      <c r="N44" s="2"/>
      <c r="O44" s="3" t="s">
        <v>22</v>
      </c>
      <c r="P44" s="45">
        <v>7</v>
      </c>
      <c r="Q44" s="8" t="s">
        <v>33</v>
      </c>
      <c r="R44" s="46">
        <v>1.4</v>
      </c>
    </row>
    <row r="45" spans="1:18" ht="30">
      <c r="A45" s="3" t="s">
        <v>161</v>
      </c>
      <c r="B45" s="117" t="s">
        <v>75</v>
      </c>
      <c r="C45" s="3" t="s">
        <v>14</v>
      </c>
      <c r="D45" s="3"/>
      <c r="E45" s="27"/>
      <c r="F45" s="3">
        <v>22</v>
      </c>
      <c r="G45" s="28">
        <v>0</v>
      </c>
      <c r="H45" s="3">
        <v>15</v>
      </c>
      <c r="I45" s="3">
        <f t="shared" si="2"/>
        <v>37</v>
      </c>
      <c r="J45" s="4"/>
      <c r="K45" s="2"/>
      <c r="L45" s="2"/>
      <c r="M45" s="2"/>
      <c r="N45" s="2"/>
      <c r="O45" s="3" t="s">
        <v>22</v>
      </c>
      <c r="P45" s="32">
        <v>7</v>
      </c>
      <c r="Q45" s="8" t="s">
        <v>33</v>
      </c>
      <c r="R45" s="33">
        <v>1.4</v>
      </c>
    </row>
    <row r="46" spans="1:18" ht="15.75">
      <c r="A46" s="3" t="s">
        <v>162</v>
      </c>
      <c r="B46" s="220" t="s">
        <v>76</v>
      </c>
      <c r="C46" s="3" t="s">
        <v>14</v>
      </c>
      <c r="D46" s="3"/>
      <c r="E46" s="27"/>
      <c r="F46" s="3">
        <v>15</v>
      </c>
      <c r="G46" s="28">
        <v>0</v>
      </c>
      <c r="H46" s="3">
        <v>8</v>
      </c>
      <c r="I46" s="3">
        <f t="shared" si="2"/>
        <v>23</v>
      </c>
      <c r="J46" s="4"/>
      <c r="K46" s="2"/>
      <c r="L46" s="2"/>
      <c r="M46" s="2"/>
      <c r="N46" s="2"/>
      <c r="O46" s="3" t="s">
        <v>22</v>
      </c>
      <c r="P46" s="32">
        <v>4</v>
      </c>
      <c r="Q46" s="8" t="s">
        <v>33</v>
      </c>
      <c r="R46" s="33">
        <v>0.9</v>
      </c>
    </row>
    <row r="47" spans="1:18" ht="15.75">
      <c r="A47" s="57"/>
      <c r="B47" s="30" t="s">
        <v>34</v>
      </c>
      <c r="C47" s="103" t="str">
        <f>COUNTIF(C42:C46,"И")&amp;" И"</f>
        <v>5 И</v>
      </c>
      <c r="D47" s="103" t="str">
        <f>COUNTIF(D41:D46,"ТО")&amp;" ТО"</f>
        <v>0 ТО</v>
      </c>
      <c r="E47" s="1" t="str">
        <f>COUNTIF(E42:E46,"КР")&amp;" КР"</f>
        <v>1 КР</v>
      </c>
      <c r="F47" s="1">
        <f>SUM(F42:F46)</f>
        <v>96</v>
      </c>
      <c r="G47" s="1">
        <f>SUM(G42:G46)</f>
        <v>30</v>
      </c>
      <c r="H47" s="1">
        <f>SUM(H42:H46)</f>
        <v>38</v>
      </c>
      <c r="I47" s="1">
        <f t="shared" si="2"/>
        <v>164</v>
      </c>
      <c r="J47" s="44"/>
      <c r="K47" s="2"/>
      <c r="L47" s="31"/>
      <c r="M47" s="2"/>
      <c r="N47" s="250"/>
      <c r="O47" s="72"/>
      <c r="P47" s="137">
        <f>SUM(P42:P46)</f>
        <v>30</v>
      </c>
      <c r="Q47" s="43" t="s">
        <v>33</v>
      </c>
      <c r="R47" s="55">
        <f>SUM(R42:R46)</f>
        <v>6.225</v>
      </c>
    </row>
    <row r="48" spans="1:18" ht="15.75">
      <c r="A48" s="62"/>
      <c r="B48" s="59" t="s">
        <v>82</v>
      </c>
      <c r="C48" s="62"/>
      <c r="D48" s="62"/>
      <c r="E48" s="62"/>
      <c r="F48" s="63"/>
      <c r="G48" s="63"/>
      <c r="H48" s="63"/>
      <c r="I48" s="63"/>
      <c r="J48" s="64"/>
      <c r="K48" s="65"/>
      <c r="L48" s="65"/>
      <c r="M48" s="65"/>
      <c r="N48" s="66"/>
      <c r="O48" s="62"/>
      <c r="P48" s="67"/>
      <c r="Q48" s="68"/>
      <c r="R48" s="69"/>
    </row>
    <row r="49" spans="1:18" ht="15.75">
      <c r="A49" s="82" t="s">
        <v>118</v>
      </c>
      <c r="B49" s="60" t="s">
        <v>98</v>
      </c>
      <c r="C49" s="70" t="s">
        <v>14</v>
      </c>
      <c r="D49" s="3"/>
      <c r="E49" s="27" t="s">
        <v>65</v>
      </c>
      <c r="F49" s="70">
        <v>22</v>
      </c>
      <c r="G49" s="70">
        <v>0</v>
      </c>
      <c r="H49" s="70">
        <v>15</v>
      </c>
      <c r="I49" s="70">
        <f>SUM(F49:H49)</f>
        <v>37</v>
      </c>
      <c r="J49" s="57"/>
      <c r="K49" s="75"/>
      <c r="L49" s="2"/>
      <c r="M49" s="75"/>
      <c r="N49" s="85"/>
      <c r="O49" s="139" t="s">
        <v>22</v>
      </c>
      <c r="P49" s="169">
        <v>7</v>
      </c>
      <c r="Q49" s="43" t="s">
        <v>33</v>
      </c>
      <c r="R49" s="170">
        <v>1.4</v>
      </c>
    </row>
    <row r="50" spans="1:18" ht="31.5">
      <c r="A50" s="82" t="s">
        <v>119</v>
      </c>
      <c r="B50" s="60" t="s">
        <v>99</v>
      </c>
      <c r="C50" s="70" t="s">
        <v>14</v>
      </c>
      <c r="D50" s="26"/>
      <c r="E50" s="61"/>
      <c r="F50" s="70">
        <v>22</v>
      </c>
      <c r="G50" s="70">
        <v>0</v>
      </c>
      <c r="H50" s="70">
        <v>15</v>
      </c>
      <c r="I50" s="70">
        <f>SUM(F50:H50)</f>
        <v>37</v>
      </c>
      <c r="J50" s="57"/>
      <c r="K50" s="75"/>
      <c r="L50" s="2"/>
      <c r="M50" s="75"/>
      <c r="N50" s="85"/>
      <c r="O50" s="70" t="s">
        <v>22</v>
      </c>
      <c r="P50" s="171">
        <v>7</v>
      </c>
      <c r="Q50" s="43" t="s">
        <v>33</v>
      </c>
      <c r="R50" s="170">
        <v>1.4</v>
      </c>
    </row>
    <row r="51" spans="1:18" ht="15.75">
      <c r="A51" s="82" t="s">
        <v>120</v>
      </c>
      <c r="B51" s="60" t="s">
        <v>111</v>
      </c>
      <c r="C51" s="70" t="s">
        <v>14</v>
      </c>
      <c r="D51" s="26"/>
      <c r="E51" s="61"/>
      <c r="F51" s="139">
        <v>22</v>
      </c>
      <c r="G51" s="70">
        <v>0</v>
      </c>
      <c r="H51" s="70">
        <v>15</v>
      </c>
      <c r="I51" s="70">
        <f>SUM(F51:H51)</f>
        <v>37</v>
      </c>
      <c r="J51" s="57"/>
      <c r="K51" s="75"/>
      <c r="L51" s="2"/>
      <c r="M51" s="75"/>
      <c r="N51" s="85"/>
      <c r="O51" s="70" t="s">
        <v>22</v>
      </c>
      <c r="P51" s="169">
        <v>7</v>
      </c>
      <c r="Q51" s="43" t="s">
        <v>33</v>
      </c>
      <c r="R51" s="170">
        <v>1.4</v>
      </c>
    </row>
    <row r="52" spans="1:18" ht="15.75">
      <c r="A52" s="82" t="s">
        <v>121</v>
      </c>
      <c r="B52" s="60" t="s">
        <v>79</v>
      </c>
      <c r="C52" s="70" t="s">
        <v>14</v>
      </c>
      <c r="D52" s="3"/>
      <c r="E52" s="27"/>
      <c r="F52" s="70">
        <v>22</v>
      </c>
      <c r="G52" s="70">
        <v>0</v>
      </c>
      <c r="H52" s="70">
        <v>8</v>
      </c>
      <c r="I52" s="70">
        <f>SUM(F52:H52)</f>
        <v>30</v>
      </c>
      <c r="J52" s="57"/>
      <c r="K52" s="77"/>
      <c r="L52" s="2"/>
      <c r="M52" s="77"/>
      <c r="N52" s="85"/>
      <c r="O52" s="70" t="s">
        <v>22</v>
      </c>
      <c r="P52" s="169">
        <v>5</v>
      </c>
      <c r="Q52" s="8" t="s">
        <v>33</v>
      </c>
      <c r="R52" s="170">
        <v>1.1</v>
      </c>
    </row>
    <row r="53" spans="1:18" ht="15.75">
      <c r="A53" s="82" t="s">
        <v>122</v>
      </c>
      <c r="B53" s="60" t="s">
        <v>78</v>
      </c>
      <c r="C53" s="70" t="s">
        <v>14</v>
      </c>
      <c r="D53" s="3"/>
      <c r="E53" s="27"/>
      <c r="F53" s="70">
        <v>15</v>
      </c>
      <c r="G53" s="70">
        <v>8</v>
      </c>
      <c r="H53" s="70">
        <v>0</v>
      </c>
      <c r="I53" s="70">
        <f>SUM(F53:H53)</f>
        <v>23</v>
      </c>
      <c r="J53" s="57"/>
      <c r="K53" s="75"/>
      <c r="L53" s="2"/>
      <c r="M53" s="77"/>
      <c r="N53" s="85"/>
      <c r="O53" s="70" t="s">
        <v>22</v>
      </c>
      <c r="P53" s="105">
        <v>4</v>
      </c>
      <c r="Q53" s="106" t="s">
        <v>33</v>
      </c>
      <c r="R53" s="99">
        <v>0.9</v>
      </c>
    </row>
    <row r="54" spans="1:18" s="159" customFormat="1" ht="31.5">
      <c r="A54" s="184"/>
      <c r="B54" s="229" t="s">
        <v>80</v>
      </c>
      <c r="C54" s="185"/>
      <c r="D54" s="230"/>
      <c r="E54" s="231"/>
      <c r="F54" s="186"/>
      <c r="G54" s="185"/>
      <c r="H54" s="186"/>
      <c r="I54" s="186" t="s">
        <v>71</v>
      </c>
      <c r="J54" s="197"/>
      <c r="K54" s="131"/>
      <c r="L54" s="205"/>
      <c r="M54" s="131"/>
      <c r="N54" s="228"/>
      <c r="O54" s="185" t="s">
        <v>22</v>
      </c>
      <c r="P54" s="198" t="s">
        <v>57</v>
      </c>
      <c r="Q54" s="132" t="s">
        <v>33</v>
      </c>
      <c r="R54" s="188" t="s">
        <v>56</v>
      </c>
    </row>
    <row r="55" spans="1:18" ht="15.75">
      <c r="A55" s="279" t="s">
        <v>81</v>
      </c>
      <c r="B55" s="280"/>
      <c r="C55" s="103" t="str">
        <f>COUNTIF(C49:C54,"И")&amp;" И"</f>
        <v>5 И</v>
      </c>
      <c r="D55" s="103" t="str">
        <f>COUNTIF(D49:D54,"ТО")&amp;" ТО"</f>
        <v>0 ТО</v>
      </c>
      <c r="E55" s="93" t="str">
        <f>COUNTIF(E49:E54,"КР")&amp;" КР"</f>
        <v>1 КР</v>
      </c>
      <c r="F55" s="94">
        <f>SUM(F49:F54)</f>
        <v>103</v>
      </c>
      <c r="G55" s="94">
        <f>SUM(G49:G54)</f>
        <v>8</v>
      </c>
      <c r="H55" s="94">
        <f>SUM(H49:H54)</f>
        <v>53</v>
      </c>
      <c r="I55" s="94">
        <f>SUM(F55:H55)</f>
        <v>164</v>
      </c>
      <c r="J55" s="73"/>
      <c r="K55" s="125"/>
      <c r="L55" s="110"/>
      <c r="M55" s="122"/>
      <c r="N55" s="110"/>
      <c r="O55" s="251"/>
      <c r="P55" s="189">
        <f>SUM(P49:P54)</f>
        <v>30</v>
      </c>
      <c r="Q55" s="107" t="s">
        <v>33</v>
      </c>
      <c r="R55" s="190">
        <f>SUM(R49:R54)</f>
        <v>6.199999999999999</v>
      </c>
    </row>
    <row r="56" spans="1:18" ht="15.75">
      <c r="A56" s="118"/>
      <c r="B56" s="59" t="s">
        <v>83</v>
      </c>
      <c r="C56" s="92"/>
      <c r="D56" s="94"/>
      <c r="E56" s="93"/>
      <c r="F56" s="94"/>
      <c r="G56" s="94"/>
      <c r="H56" s="94"/>
      <c r="I56" s="94"/>
      <c r="J56" s="73"/>
      <c r="K56" s="75"/>
      <c r="L56" s="124"/>
      <c r="M56" s="77"/>
      <c r="N56" s="110"/>
      <c r="O56" s="130"/>
      <c r="P56" s="114"/>
      <c r="Q56" s="107"/>
      <c r="R56" s="115"/>
    </row>
    <row r="57" spans="1:18" ht="15.75">
      <c r="A57" s="82" t="s">
        <v>123</v>
      </c>
      <c r="B57" s="60" t="s">
        <v>100</v>
      </c>
      <c r="C57" s="70" t="s">
        <v>14</v>
      </c>
      <c r="D57" s="3"/>
      <c r="E57" s="3"/>
      <c r="F57" s="70">
        <v>22</v>
      </c>
      <c r="G57" s="70">
        <v>0</v>
      </c>
      <c r="H57" s="70">
        <v>15</v>
      </c>
      <c r="I57" s="70">
        <f aca="true" t="shared" si="3" ref="I57:I62">SUM(F57:H57)</f>
        <v>37</v>
      </c>
      <c r="J57" s="57"/>
      <c r="K57" s="77"/>
      <c r="L57" s="2"/>
      <c r="M57" s="77"/>
      <c r="N57" s="85"/>
      <c r="O57" s="70" t="s">
        <v>22</v>
      </c>
      <c r="P57" s="105">
        <v>7</v>
      </c>
      <c r="Q57" s="107" t="s">
        <v>33</v>
      </c>
      <c r="R57" s="99">
        <v>1.4</v>
      </c>
    </row>
    <row r="58" spans="1:18" ht="15.75">
      <c r="A58" s="82" t="s">
        <v>124</v>
      </c>
      <c r="B58" s="60" t="s">
        <v>101</v>
      </c>
      <c r="C58" s="70" t="s">
        <v>14</v>
      </c>
      <c r="D58" s="26"/>
      <c r="E58" s="61"/>
      <c r="F58" s="70">
        <v>22</v>
      </c>
      <c r="G58" s="70">
        <v>0</v>
      </c>
      <c r="H58" s="70">
        <v>15</v>
      </c>
      <c r="I58" s="70">
        <f t="shared" si="3"/>
        <v>37</v>
      </c>
      <c r="J58" s="57"/>
      <c r="K58" s="77"/>
      <c r="L58" s="2"/>
      <c r="M58" s="77"/>
      <c r="N58" s="85"/>
      <c r="O58" s="70" t="s">
        <v>22</v>
      </c>
      <c r="P58" s="105">
        <v>6</v>
      </c>
      <c r="Q58" s="107" t="s">
        <v>33</v>
      </c>
      <c r="R58" s="170">
        <v>1.1</v>
      </c>
    </row>
    <row r="59" spans="1:18" ht="15.75">
      <c r="A59" s="82" t="s">
        <v>125</v>
      </c>
      <c r="B59" s="60" t="s">
        <v>102</v>
      </c>
      <c r="C59" s="70" t="s">
        <v>14</v>
      </c>
      <c r="D59" s="26"/>
      <c r="E59" s="165" t="s">
        <v>65</v>
      </c>
      <c r="F59" s="70">
        <v>22</v>
      </c>
      <c r="G59" s="70">
        <v>0</v>
      </c>
      <c r="H59" s="139">
        <v>15</v>
      </c>
      <c r="I59" s="70">
        <f t="shared" si="3"/>
        <v>37</v>
      </c>
      <c r="J59" s="57"/>
      <c r="K59" s="75"/>
      <c r="L59" s="2"/>
      <c r="M59" s="75"/>
      <c r="N59" s="85"/>
      <c r="O59" s="70" t="s">
        <v>22</v>
      </c>
      <c r="P59" s="171">
        <v>7</v>
      </c>
      <c r="Q59" s="107" t="s">
        <v>33</v>
      </c>
      <c r="R59" s="249">
        <v>1.4</v>
      </c>
    </row>
    <row r="60" spans="1:18" ht="15.75">
      <c r="A60" s="82" t="s">
        <v>126</v>
      </c>
      <c r="B60" s="60" t="s">
        <v>112</v>
      </c>
      <c r="C60" s="70" t="s">
        <v>14</v>
      </c>
      <c r="D60" s="3"/>
      <c r="E60" s="27"/>
      <c r="F60" s="70">
        <v>22</v>
      </c>
      <c r="G60" s="70">
        <v>0</v>
      </c>
      <c r="H60" s="70">
        <v>15</v>
      </c>
      <c r="I60" s="70">
        <f t="shared" si="3"/>
        <v>37</v>
      </c>
      <c r="J60" s="57"/>
      <c r="K60" s="75"/>
      <c r="L60" s="2"/>
      <c r="M60" s="75"/>
      <c r="N60" s="85"/>
      <c r="O60" s="70" t="s">
        <v>22</v>
      </c>
      <c r="P60" s="105">
        <v>6</v>
      </c>
      <c r="Q60" s="107" t="s">
        <v>33</v>
      </c>
      <c r="R60" s="170">
        <v>1.1</v>
      </c>
    </row>
    <row r="61" spans="1:18" ht="15.75">
      <c r="A61" s="82" t="s">
        <v>113</v>
      </c>
      <c r="B61" s="60" t="s">
        <v>84</v>
      </c>
      <c r="C61" s="70" t="s">
        <v>14</v>
      </c>
      <c r="D61" s="3"/>
      <c r="E61" s="27"/>
      <c r="F61" s="70">
        <v>15</v>
      </c>
      <c r="G61" s="70">
        <v>0</v>
      </c>
      <c r="H61" s="70">
        <v>8</v>
      </c>
      <c r="I61" s="70">
        <f t="shared" si="3"/>
        <v>23</v>
      </c>
      <c r="J61" s="57"/>
      <c r="K61" s="212"/>
      <c r="L61" s="2"/>
      <c r="M61" s="77"/>
      <c r="N61" s="85"/>
      <c r="O61" s="70" t="s">
        <v>22</v>
      </c>
      <c r="P61" s="105">
        <v>4</v>
      </c>
      <c r="Q61" s="107" t="s">
        <v>33</v>
      </c>
      <c r="R61" s="99">
        <v>0.9</v>
      </c>
    </row>
    <row r="62" spans="1:18" ht="15.75">
      <c r="A62" s="275" t="s">
        <v>86</v>
      </c>
      <c r="B62" s="276"/>
      <c r="C62" s="103" t="str">
        <f>COUNTIF(C57:C61,"И")&amp;" И"</f>
        <v>5 И</v>
      </c>
      <c r="D62" s="93" t="str">
        <f>COUNTIF(D57:D61,"ТО")&amp;" ТО"</f>
        <v>0 ТО</v>
      </c>
      <c r="E62" s="192" t="str">
        <f>COUNTIF(E57:E61,"КР")&amp;" КР"</f>
        <v>1 КР</v>
      </c>
      <c r="F62" s="191">
        <f>SUM(F57:F61)</f>
        <v>103</v>
      </c>
      <c r="G62" s="191">
        <f>SUM(G57:G61)</f>
        <v>0</v>
      </c>
      <c r="H62" s="191">
        <f>SUM(H57:H61)</f>
        <v>68</v>
      </c>
      <c r="I62" s="191">
        <f t="shared" si="3"/>
        <v>171</v>
      </c>
      <c r="J62" s="193"/>
      <c r="K62" s="187"/>
      <c r="L62" s="194"/>
      <c r="M62" s="187"/>
      <c r="N62" s="194"/>
      <c r="O62" s="251"/>
      <c r="P62" s="195">
        <f>SUM(P57:P61)</f>
        <v>30</v>
      </c>
      <c r="Q62" s="107" t="s">
        <v>33</v>
      </c>
      <c r="R62" s="196">
        <f>SUM(R57:R61)</f>
        <v>5.9</v>
      </c>
    </row>
    <row r="63" spans="1:18" ht="15.75">
      <c r="A63" s="204"/>
      <c r="B63" s="204"/>
      <c r="C63" s="233"/>
      <c r="D63" s="233"/>
      <c r="E63" s="234"/>
      <c r="F63" s="203"/>
      <c r="G63" s="203"/>
      <c r="H63" s="203"/>
      <c r="I63" s="203"/>
      <c r="J63" s="203"/>
      <c r="K63" s="181"/>
      <c r="L63" s="203"/>
      <c r="M63" s="181"/>
      <c r="N63" s="203"/>
      <c r="O63" s="235"/>
      <c r="P63" s="236"/>
      <c r="Q63" s="106"/>
      <c r="R63" s="236"/>
    </row>
    <row r="64" spans="1:18" ht="15.75">
      <c r="A64" s="204"/>
      <c r="B64" s="204"/>
      <c r="C64" s="233"/>
      <c r="D64" s="233"/>
      <c r="E64" s="234"/>
      <c r="F64" s="203"/>
      <c r="G64" s="203"/>
      <c r="H64" s="203"/>
      <c r="I64" s="203"/>
      <c r="J64" s="203"/>
      <c r="K64" s="181"/>
      <c r="L64" s="203"/>
      <c r="M64" s="181"/>
      <c r="N64" s="203"/>
      <c r="O64" s="235"/>
      <c r="P64" s="236"/>
      <c r="Q64" s="106"/>
      <c r="R64" s="236"/>
    </row>
    <row r="65" spans="1:18" ht="15.75">
      <c r="A65" s="237"/>
      <c r="B65" s="237"/>
      <c r="C65" s="238"/>
      <c r="D65" s="238"/>
      <c r="E65" s="239"/>
      <c r="F65" s="240"/>
      <c r="G65" s="240"/>
      <c r="H65" s="240"/>
      <c r="I65" s="240"/>
      <c r="J65" s="240"/>
      <c r="K65" s="241"/>
      <c r="L65" s="240"/>
      <c r="M65" s="241"/>
      <c r="N65" s="240"/>
      <c r="O65" s="242"/>
      <c r="P65" s="243"/>
      <c r="Q65" s="244"/>
      <c r="R65" s="243"/>
    </row>
    <row r="66" spans="1:18" s="24" customFormat="1" ht="15.75">
      <c r="A66" s="232">
        <v>1</v>
      </c>
      <c r="B66" s="232">
        <v>2</v>
      </c>
      <c r="C66" s="232">
        <v>3</v>
      </c>
      <c r="D66" s="232">
        <v>4</v>
      </c>
      <c r="E66" s="232">
        <v>5</v>
      </c>
      <c r="F66" s="232">
        <v>6</v>
      </c>
      <c r="G66" s="232">
        <v>7</v>
      </c>
      <c r="H66" s="232">
        <v>8</v>
      </c>
      <c r="I66" s="232">
        <v>9</v>
      </c>
      <c r="J66" s="267">
        <v>10</v>
      </c>
      <c r="K66" s="268"/>
      <c r="L66" s="268"/>
      <c r="M66" s="268"/>
      <c r="N66" s="269"/>
      <c r="O66" s="232">
        <v>11</v>
      </c>
      <c r="P66" s="267">
        <v>12</v>
      </c>
      <c r="Q66" s="268"/>
      <c r="R66" s="269"/>
    </row>
    <row r="67" spans="1:18" ht="15.75">
      <c r="A67" s="62"/>
      <c r="B67" s="59" t="s">
        <v>77</v>
      </c>
      <c r="C67" s="62"/>
      <c r="D67" s="62"/>
      <c r="E67" s="62"/>
      <c r="F67" s="63"/>
      <c r="G67" s="63"/>
      <c r="H67" s="63"/>
      <c r="I67" s="63"/>
      <c r="J67" s="64"/>
      <c r="K67" s="65"/>
      <c r="L67" s="65"/>
      <c r="M67" s="65"/>
      <c r="N67" s="66"/>
      <c r="O67" s="62"/>
      <c r="P67" s="67"/>
      <c r="Q67" s="68"/>
      <c r="R67" s="69"/>
    </row>
    <row r="68" spans="1:18" ht="15.75">
      <c r="A68" s="82" t="s">
        <v>114</v>
      </c>
      <c r="B68" s="60" t="s">
        <v>104</v>
      </c>
      <c r="C68" s="70" t="s">
        <v>14</v>
      </c>
      <c r="D68" s="3"/>
      <c r="E68" s="3"/>
      <c r="F68" s="70">
        <v>15</v>
      </c>
      <c r="G68" s="70">
        <v>0</v>
      </c>
      <c r="H68" s="70">
        <v>15</v>
      </c>
      <c r="I68" s="70">
        <f>SUM(F68:H68)</f>
        <v>30</v>
      </c>
      <c r="J68" s="57"/>
      <c r="K68" s="75"/>
      <c r="L68" s="2"/>
      <c r="M68" s="75"/>
      <c r="N68" s="85"/>
      <c r="O68" s="70" t="s">
        <v>22</v>
      </c>
      <c r="P68" s="105">
        <v>5</v>
      </c>
      <c r="Q68" s="107" t="s">
        <v>33</v>
      </c>
      <c r="R68" s="99">
        <v>1.1</v>
      </c>
    </row>
    <row r="69" spans="1:18" ht="15.75">
      <c r="A69" s="82" t="s">
        <v>115</v>
      </c>
      <c r="B69" s="60" t="s">
        <v>105</v>
      </c>
      <c r="C69" s="70" t="s">
        <v>14</v>
      </c>
      <c r="D69" s="26"/>
      <c r="E69" s="61"/>
      <c r="F69" s="70">
        <v>22</v>
      </c>
      <c r="G69" s="70">
        <v>0</v>
      </c>
      <c r="H69" s="70">
        <v>15</v>
      </c>
      <c r="I69" s="70">
        <f>SUM(F69:H69)</f>
        <v>37</v>
      </c>
      <c r="J69" s="57"/>
      <c r="K69" s="75"/>
      <c r="L69" s="2"/>
      <c r="M69" s="75"/>
      <c r="N69" s="85"/>
      <c r="O69" s="70" t="s">
        <v>22</v>
      </c>
      <c r="P69" s="105">
        <v>6</v>
      </c>
      <c r="Q69" s="107" t="s">
        <v>33</v>
      </c>
      <c r="R69" s="170">
        <v>1.1</v>
      </c>
    </row>
    <row r="70" spans="1:18" ht="15.75">
      <c r="A70" s="82" t="s">
        <v>116</v>
      </c>
      <c r="B70" s="60" t="s">
        <v>106</v>
      </c>
      <c r="C70" s="70" t="s">
        <v>14</v>
      </c>
      <c r="D70" s="26"/>
      <c r="E70" s="61"/>
      <c r="F70" s="70">
        <v>22</v>
      </c>
      <c r="G70" s="70">
        <v>0</v>
      </c>
      <c r="H70" s="70">
        <v>15</v>
      </c>
      <c r="I70" s="70">
        <f>SUM(F70:H70)</f>
        <v>37</v>
      </c>
      <c r="J70" s="57"/>
      <c r="K70" s="75"/>
      <c r="L70" s="2"/>
      <c r="M70" s="75"/>
      <c r="N70" s="85"/>
      <c r="O70" s="70" t="s">
        <v>22</v>
      </c>
      <c r="P70" s="105">
        <v>6</v>
      </c>
      <c r="Q70" s="107" t="s">
        <v>33</v>
      </c>
      <c r="R70" s="170">
        <v>1.1</v>
      </c>
    </row>
    <row r="71" spans="1:18" ht="15.75">
      <c r="A71" s="82" t="s">
        <v>117</v>
      </c>
      <c r="B71" s="60" t="s">
        <v>107</v>
      </c>
      <c r="C71" s="70" t="s">
        <v>14</v>
      </c>
      <c r="D71" s="3"/>
      <c r="E71" s="27" t="s">
        <v>65</v>
      </c>
      <c r="F71" s="70">
        <v>22</v>
      </c>
      <c r="G71" s="70">
        <v>0</v>
      </c>
      <c r="H71" s="70">
        <v>15</v>
      </c>
      <c r="I71" s="70">
        <f>SUM(F71:H71)</f>
        <v>37</v>
      </c>
      <c r="J71" s="57"/>
      <c r="K71" s="75"/>
      <c r="L71" s="2"/>
      <c r="M71" s="75"/>
      <c r="N71" s="85"/>
      <c r="O71" s="70" t="s">
        <v>22</v>
      </c>
      <c r="P71" s="105">
        <v>7</v>
      </c>
      <c r="Q71" s="107" t="s">
        <v>33</v>
      </c>
      <c r="R71" s="99">
        <v>1.4</v>
      </c>
    </row>
    <row r="72" spans="1:18" ht="15.75">
      <c r="A72" s="82" t="s">
        <v>127</v>
      </c>
      <c r="B72" s="60" t="s">
        <v>97</v>
      </c>
      <c r="C72" s="70" t="s">
        <v>14</v>
      </c>
      <c r="D72" s="3"/>
      <c r="E72" s="27"/>
      <c r="F72" s="70">
        <v>15</v>
      </c>
      <c r="G72" s="70">
        <v>8</v>
      </c>
      <c r="H72" s="70">
        <v>0</v>
      </c>
      <c r="I72" s="70">
        <f>SUM(F72:H72)</f>
        <v>23</v>
      </c>
      <c r="J72" s="57"/>
      <c r="K72" s="75"/>
      <c r="L72" s="77"/>
      <c r="M72" s="75"/>
      <c r="N72" s="85"/>
      <c r="O72" s="70" t="s">
        <v>22</v>
      </c>
      <c r="P72" s="105">
        <v>4</v>
      </c>
      <c r="Q72" s="106" t="s">
        <v>33</v>
      </c>
      <c r="R72" s="99">
        <v>0.9</v>
      </c>
    </row>
    <row r="73" spans="1:18" s="159" customFormat="1" ht="15.75" customHeight="1">
      <c r="A73" s="82" t="s">
        <v>138</v>
      </c>
      <c r="B73" s="201" t="s">
        <v>142</v>
      </c>
      <c r="C73" s="139"/>
      <c r="D73" s="6" t="s">
        <v>15</v>
      </c>
      <c r="E73" s="165"/>
      <c r="F73" s="139"/>
      <c r="G73" s="139"/>
      <c r="H73" s="139"/>
      <c r="I73" s="139"/>
      <c r="J73" s="172"/>
      <c r="K73" s="141"/>
      <c r="L73" s="8"/>
      <c r="M73" s="141"/>
      <c r="N73" s="173"/>
      <c r="O73" s="139" t="s">
        <v>14</v>
      </c>
      <c r="P73" s="169">
        <v>2</v>
      </c>
      <c r="Q73" s="107" t="s">
        <v>33</v>
      </c>
      <c r="R73" s="170">
        <v>0</v>
      </c>
    </row>
    <row r="74" spans="1:18" s="159" customFormat="1" ht="15.75">
      <c r="A74" s="184"/>
      <c r="B74" s="222" t="s">
        <v>85</v>
      </c>
      <c r="C74" s="223"/>
      <c r="D74" s="224"/>
      <c r="E74" s="6"/>
      <c r="F74" s="225"/>
      <c r="G74" s="226"/>
      <c r="H74" s="225"/>
      <c r="I74" s="225" t="s">
        <v>71</v>
      </c>
      <c r="J74" s="227"/>
      <c r="K74" s="131"/>
      <c r="L74" s="205"/>
      <c r="M74" s="131"/>
      <c r="N74" s="228"/>
      <c r="O74" s="226" t="s">
        <v>22</v>
      </c>
      <c r="P74" s="198" t="s">
        <v>57</v>
      </c>
      <c r="Q74" s="132" t="s">
        <v>33</v>
      </c>
      <c r="R74" s="188" t="s">
        <v>56</v>
      </c>
    </row>
    <row r="75" spans="1:18" ht="15.75">
      <c r="A75" s="275" t="s">
        <v>87</v>
      </c>
      <c r="B75" s="276"/>
      <c r="C75" s="103" t="str">
        <f>COUNTIF(C68:C74,"И")&amp;" И"</f>
        <v>5 И</v>
      </c>
      <c r="D75" s="103" t="str">
        <f>COUNTIF(D68:D74,"ТО")&amp;" ТО"</f>
        <v>1 ТО</v>
      </c>
      <c r="E75" s="192" t="str">
        <f>COUNTIF(E68:E74,"КР")&amp;" КР"</f>
        <v>1 КР</v>
      </c>
      <c r="F75" s="191">
        <f>SUM(F68:F74)</f>
        <v>96</v>
      </c>
      <c r="G75" s="191">
        <f>SUM(G68:G74)</f>
        <v>8</v>
      </c>
      <c r="H75" s="191">
        <f>SUM(H68:H74)</f>
        <v>60</v>
      </c>
      <c r="I75" s="191">
        <f>SUM(F75:H75)</f>
        <v>164</v>
      </c>
      <c r="J75" s="193"/>
      <c r="K75" s="187"/>
      <c r="L75" s="194"/>
      <c r="M75" s="187"/>
      <c r="N75" s="255"/>
      <c r="O75" s="254"/>
      <c r="P75" s="189">
        <f>SUM(P68:P74)</f>
        <v>30</v>
      </c>
      <c r="Q75" s="107" t="s">
        <v>33</v>
      </c>
      <c r="R75" s="190">
        <f>SUM(R68:R74)</f>
        <v>5.6000000000000005</v>
      </c>
    </row>
    <row r="76" spans="1:18" ht="15.75">
      <c r="A76" s="62"/>
      <c r="B76" s="59" t="s">
        <v>88</v>
      </c>
      <c r="C76" s="62"/>
      <c r="D76" s="62"/>
      <c r="E76" s="62"/>
      <c r="F76" s="63"/>
      <c r="G76" s="63"/>
      <c r="H76" s="63"/>
      <c r="I76" s="63"/>
      <c r="J76" s="64"/>
      <c r="K76" s="65"/>
      <c r="L76" s="65"/>
      <c r="M76" s="65"/>
      <c r="N76" s="66"/>
      <c r="O76" s="62"/>
      <c r="P76" s="67"/>
      <c r="Q76" s="68"/>
      <c r="R76" s="69"/>
    </row>
    <row r="77" spans="1:18" ht="15.75">
      <c r="A77" s="82" t="s">
        <v>128</v>
      </c>
      <c r="B77" s="60" t="s">
        <v>108</v>
      </c>
      <c r="C77" s="70" t="s">
        <v>14</v>
      </c>
      <c r="D77" s="3"/>
      <c r="E77" s="3"/>
      <c r="F77" s="70">
        <v>22</v>
      </c>
      <c r="G77" s="70">
        <v>0</v>
      </c>
      <c r="H77" s="70">
        <v>15</v>
      </c>
      <c r="I77" s="70">
        <f>SUM(F77:H77)</f>
        <v>37</v>
      </c>
      <c r="J77" s="57"/>
      <c r="K77" s="75"/>
      <c r="L77" s="2"/>
      <c r="M77" s="75"/>
      <c r="N77" s="85"/>
      <c r="O77" s="70" t="s">
        <v>22</v>
      </c>
      <c r="P77" s="105">
        <v>7</v>
      </c>
      <c r="Q77" s="107" t="s">
        <v>33</v>
      </c>
      <c r="R77" s="99">
        <v>1.4</v>
      </c>
    </row>
    <row r="78" spans="1:18" ht="15.75">
      <c r="A78" s="82" t="s">
        <v>129</v>
      </c>
      <c r="B78" s="60" t="s">
        <v>110</v>
      </c>
      <c r="C78" s="70" t="s">
        <v>14</v>
      </c>
      <c r="D78" s="26"/>
      <c r="E78" s="61"/>
      <c r="F78" s="70">
        <v>22</v>
      </c>
      <c r="G78" s="70">
        <v>0</v>
      </c>
      <c r="H78" s="70">
        <v>15</v>
      </c>
      <c r="I78" s="70">
        <f>SUM(F78:H78)</f>
        <v>37</v>
      </c>
      <c r="J78" s="57"/>
      <c r="K78" s="75"/>
      <c r="L78" s="2"/>
      <c r="M78" s="75"/>
      <c r="N78" s="85"/>
      <c r="O78" s="70" t="s">
        <v>22</v>
      </c>
      <c r="P78" s="105">
        <v>7</v>
      </c>
      <c r="Q78" s="107" t="s">
        <v>33</v>
      </c>
      <c r="R78" s="99">
        <v>1.4</v>
      </c>
    </row>
    <row r="79" spans="1:18" ht="15.75">
      <c r="A79" s="82" t="s">
        <v>130</v>
      </c>
      <c r="B79" s="60" t="s">
        <v>109</v>
      </c>
      <c r="C79" s="70" t="s">
        <v>14</v>
      </c>
      <c r="D79" s="3"/>
      <c r="E79" s="27"/>
      <c r="F79" s="70">
        <v>22</v>
      </c>
      <c r="G79" s="70">
        <v>0</v>
      </c>
      <c r="H79" s="70">
        <v>15</v>
      </c>
      <c r="I79" s="70">
        <f>SUM(F79:H79)</f>
        <v>37</v>
      </c>
      <c r="J79" s="57"/>
      <c r="K79" s="75"/>
      <c r="L79" s="2"/>
      <c r="M79" s="75"/>
      <c r="N79" s="85"/>
      <c r="O79" s="70" t="s">
        <v>22</v>
      </c>
      <c r="P79" s="105">
        <v>7</v>
      </c>
      <c r="Q79" s="107" t="s">
        <v>33</v>
      </c>
      <c r="R79" s="99">
        <v>1.4</v>
      </c>
    </row>
    <row r="80" spans="1:18" ht="31.5">
      <c r="A80" s="82" t="s">
        <v>131</v>
      </c>
      <c r="B80" s="60" t="s">
        <v>103</v>
      </c>
      <c r="C80" s="70" t="s">
        <v>14</v>
      </c>
      <c r="D80" s="3"/>
      <c r="E80" s="27"/>
      <c r="F80" s="70">
        <v>22</v>
      </c>
      <c r="G80" s="70">
        <v>0</v>
      </c>
      <c r="H80" s="70">
        <v>15</v>
      </c>
      <c r="I80" s="70">
        <f>SUM(F80:H80)</f>
        <v>37</v>
      </c>
      <c r="J80" s="57"/>
      <c r="K80" s="75"/>
      <c r="L80" s="2"/>
      <c r="M80" s="75"/>
      <c r="N80" s="85"/>
      <c r="O80" s="70" t="s">
        <v>22</v>
      </c>
      <c r="P80" s="105">
        <v>7</v>
      </c>
      <c r="Q80" s="107" t="s">
        <v>33</v>
      </c>
      <c r="R80" s="99">
        <v>1.4</v>
      </c>
    </row>
    <row r="81" spans="1:18" ht="15.75" customHeight="1">
      <c r="A81" s="82" t="s">
        <v>132</v>
      </c>
      <c r="B81" s="60" t="s">
        <v>143</v>
      </c>
      <c r="C81" s="70"/>
      <c r="D81" s="3" t="s">
        <v>15</v>
      </c>
      <c r="E81" s="27"/>
      <c r="F81" s="70"/>
      <c r="G81" s="70"/>
      <c r="H81" s="70"/>
      <c r="I81" s="70"/>
      <c r="J81" s="57"/>
      <c r="K81" s="77"/>
      <c r="L81" s="85"/>
      <c r="M81" s="212"/>
      <c r="N81" s="178"/>
      <c r="O81" s="177" t="s">
        <v>14</v>
      </c>
      <c r="P81" s="179">
        <v>2</v>
      </c>
      <c r="Q81" s="107" t="s">
        <v>33</v>
      </c>
      <c r="R81" s="180">
        <v>0</v>
      </c>
    </row>
    <row r="82" spans="1:18" ht="15.75">
      <c r="A82" s="277" t="s">
        <v>89</v>
      </c>
      <c r="B82" s="278"/>
      <c r="C82" s="103" t="str">
        <f>COUNTIF(C77:C81,"И")&amp;" И"</f>
        <v>4 И</v>
      </c>
      <c r="D82" s="103" t="str">
        <f>COUNTIF(D77:D81,"ТО")&amp;" ТО"</f>
        <v>1 ТО</v>
      </c>
      <c r="E82" s="200" t="str">
        <f>COUNTIF(E77:E81,"КР")&amp;" КР"</f>
        <v>0 КР</v>
      </c>
      <c r="F82" s="199">
        <f>SUM(F77:F81)</f>
        <v>88</v>
      </c>
      <c r="G82" s="199">
        <f>SUM(G77:G81)</f>
        <v>0</v>
      </c>
      <c r="H82" s="199">
        <f>SUM(H77:H81)</f>
        <v>60</v>
      </c>
      <c r="I82" s="199">
        <f>SUM(F82:H82)</f>
        <v>148</v>
      </c>
      <c r="J82" s="245"/>
      <c r="K82" s="246"/>
      <c r="L82" s="240"/>
      <c r="M82" s="206"/>
      <c r="N82" s="194"/>
      <c r="O82" s="251"/>
      <c r="P82" s="189">
        <f>SUM(P77:P81)</f>
        <v>30</v>
      </c>
      <c r="Q82" s="107" t="s">
        <v>33</v>
      </c>
      <c r="R82" s="190">
        <f>SUM(R77:R81)</f>
        <v>5.6</v>
      </c>
    </row>
    <row r="83" spans="1:18" ht="15.75">
      <c r="A83" s="62"/>
      <c r="B83" s="59" t="s">
        <v>90</v>
      </c>
      <c r="C83" s="62"/>
      <c r="D83" s="62"/>
      <c r="E83" s="62"/>
      <c r="F83" s="63"/>
      <c r="G83" s="63"/>
      <c r="H83" s="63"/>
      <c r="I83" s="63"/>
      <c r="J83" s="64"/>
      <c r="K83" s="75"/>
      <c r="L83" s="65"/>
      <c r="M83" s="75"/>
      <c r="N83" s="66"/>
      <c r="O83" s="62"/>
      <c r="P83" s="67"/>
      <c r="Q83" s="68"/>
      <c r="R83" s="69"/>
    </row>
    <row r="84" spans="1:18" ht="78.75">
      <c r="A84" s="182" t="s">
        <v>139</v>
      </c>
      <c r="B84" s="60" t="s">
        <v>136</v>
      </c>
      <c r="C84" s="176" t="s">
        <v>14</v>
      </c>
      <c r="D84" s="3"/>
      <c r="E84" s="3"/>
      <c r="F84" s="176">
        <v>15</v>
      </c>
      <c r="G84" s="176">
        <v>0</v>
      </c>
      <c r="H84" s="176">
        <v>15</v>
      </c>
      <c r="I84" s="176">
        <f>SUM(F84:H84)</f>
        <v>30</v>
      </c>
      <c r="J84" s="57"/>
      <c r="K84" s="75"/>
      <c r="L84" s="2"/>
      <c r="M84" s="75"/>
      <c r="N84" s="85"/>
      <c r="O84" s="176" t="s">
        <v>14</v>
      </c>
      <c r="P84" s="133">
        <v>5</v>
      </c>
      <c r="Q84" s="107" t="s">
        <v>33</v>
      </c>
      <c r="R84" s="99">
        <v>1.1</v>
      </c>
    </row>
    <row r="85" spans="1:18" ht="78.75">
      <c r="A85" s="182" t="s">
        <v>140</v>
      </c>
      <c r="B85" s="60" t="s">
        <v>134</v>
      </c>
      <c r="C85" s="176" t="s">
        <v>14</v>
      </c>
      <c r="D85" s="26"/>
      <c r="E85" s="26"/>
      <c r="F85" s="176">
        <v>15</v>
      </c>
      <c r="G85" s="176">
        <v>0</v>
      </c>
      <c r="H85" s="176">
        <v>15</v>
      </c>
      <c r="I85" s="176">
        <f>SUM(F85:H85)</f>
        <v>30</v>
      </c>
      <c r="J85" s="57"/>
      <c r="K85" s="77"/>
      <c r="L85" s="2"/>
      <c r="M85" s="77"/>
      <c r="N85" s="85"/>
      <c r="O85" s="176" t="s">
        <v>14</v>
      </c>
      <c r="P85" s="134">
        <v>6</v>
      </c>
      <c r="Q85" s="101" t="s">
        <v>33</v>
      </c>
      <c r="R85" s="99">
        <v>1.1</v>
      </c>
    </row>
    <row r="86" spans="1:18" ht="32.25" customHeight="1">
      <c r="A86" s="182" t="s">
        <v>141</v>
      </c>
      <c r="B86" s="60" t="s">
        <v>135</v>
      </c>
      <c r="C86" s="176" t="s">
        <v>14</v>
      </c>
      <c r="D86" s="26"/>
      <c r="E86" s="26"/>
      <c r="F86" s="176">
        <v>15</v>
      </c>
      <c r="G86" s="176">
        <v>0</v>
      </c>
      <c r="H86" s="176">
        <v>15</v>
      </c>
      <c r="I86" s="176">
        <f>SUM(F86:H86)</f>
        <v>30</v>
      </c>
      <c r="J86" s="57"/>
      <c r="K86" s="75"/>
      <c r="L86" s="2"/>
      <c r="M86" s="75"/>
      <c r="N86" s="85"/>
      <c r="O86" s="176" t="s">
        <v>14</v>
      </c>
      <c r="P86" s="134">
        <v>5</v>
      </c>
      <c r="Q86" s="107" t="s">
        <v>33</v>
      </c>
      <c r="R86" s="183">
        <v>1.1</v>
      </c>
    </row>
    <row r="87" spans="1:18" s="159" customFormat="1" ht="30">
      <c r="A87" s="82" t="s">
        <v>133</v>
      </c>
      <c r="B87" s="174" t="s">
        <v>144</v>
      </c>
      <c r="C87" s="139"/>
      <c r="D87" s="6" t="s">
        <v>15</v>
      </c>
      <c r="E87" s="165"/>
      <c r="F87" s="139"/>
      <c r="G87" s="139"/>
      <c r="H87" s="139"/>
      <c r="I87" s="139"/>
      <c r="J87" s="172"/>
      <c r="K87" s="107"/>
      <c r="L87" s="8"/>
      <c r="M87" s="107"/>
      <c r="N87" s="173"/>
      <c r="O87" s="139" t="s">
        <v>14</v>
      </c>
      <c r="P87" s="169">
        <v>2</v>
      </c>
      <c r="Q87" s="107" t="s">
        <v>33</v>
      </c>
      <c r="R87" s="170">
        <v>0</v>
      </c>
    </row>
    <row r="88" spans="1:18" ht="15.75">
      <c r="A88" s="82"/>
      <c r="B88" s="60" t="s">
        <v>91</v>
      </c>
      <c r="C88" s="70"/>
      <c r="D88" s="123"/>
      <c r="E88" s="27"/>
      <c r="F88" s="151"/>
      <c r="G88" s="151"/>
      <c r="H88" s="151"/>
      <c r="I88" s="156"/>
      <c r="J88" s="81"/>
      <c r="K88" s="154"/>
      <c r="L88" s="154"/>
      <c r="M88" s="152"/>
      <c r="N88" s="155"/>
      <c r="O88" s="151" t="s">
        <v>22</v>
      </c>
      <c r="P88" s="153">
        <v>2</v>
      </c>
      <c r="Q88" s="107" t="s">
        <v>33</v>
      </c>
      <c r="R88" s="99">
        <v>0</v>
      </c>
    </row>
    <row r="89" spans="1:18" ht="15.75">
      <c r="A89" s="82"/>
      <c r="B89" s="119" t="s">
        <v>49</v>
      </c>
      <c r="C89" s="70"/>
      <c r="D89" s="71"/>
      <c r="E89" s="27"/>
      <c r="F89" s="120"/>
      <c r="G89" s="120"/>
      <c r="H89" s="120"/>
      <c r="I89" s="157"/>
      <c r="J89" s="121"/>
      <c r="K89" s="125"/>
      <c r="L89" s="125"/>
      <c r="M89" s="122"/>
      <c r="N89" s="126"/>
      <c r="O89" s="70" t="s">
        <v>22</v>
      </c>
      <c r="P89" s="133">
        <v>10</v>
      </c>
      <c r="Q89" s="108" t="s">
        <v>33</v>
      </c>
      <c r="R89" s="99">
        <v>0</v>
      </c>
    </row>
    <row r="90" spans="1:18" s="159" customFormat="1" ht="15.75">
      <c r="A90" s="275" t="s">
        <v>92</v>
      </c>
      <c r="B90" s="276"/>
      <c r="C90" s="103" t="str">
        <f>COUNTIF(C84:C89,"И")&amp;" И"</f>
        <v>3 И</v>
      </c>
      <c r="D90" s="103" t="str">
        <f>COUNTIF(D84:D88,"ТО")&amp;" ТО"</f>
        <v>1 ТО</v>
      </c>
      <c r="E90" s="192" t="str">
        <f>COUNTIF(E84:E89,"КР")&amp;" КР"</f>
        <v>0 КР</v>
      </c>
      <c r="F90" s="191">
        <f>SUM(F84:F89)</f>
        <v>45</v>
      </c>
      <c r="G90" s="191">
        <f>SUM(G84:G89)</f>
        <v>0</v>
      </c>
      <c r="H90" s="191">
        <f>SUM(H84:H89)</f>
        <v>45</v>
      </c>
      <c r="I90" s="191">
        <f>SUM(F90:H90)</f>
        <v>90</v>
      </c>
      <c r="J90" s="193"/>
      <c r="K90" s="107"/>
      <c r="L90" s="194"/>
      <c r="M90" s="107"/>
      <c r="N90" s="194"/>
      <c r="O90" s="251"/>
      <c r="P90" s="189">
        <f>SUM(P84:P89)</f>
        <v>30</v>
      </c>
      <c r="Q90" s="107" t="s">
        <v>33</v>
      </c>
      <c r="R90" s="190">
        <f>SUM(R84:R89)</f>
        <v>3.3000000000000003</v>
      </c>
    </row>
    <row r="91" spans="1:18" ht="31.5">
      <c r="A91" s="270" t="s">
        <v>26</v>
      </c>
      <c r="B91" s="271"/>
      <c r="C91" s="89" t="str">
        <f>COUNTIF(C23:C89,"И")&amp;" И"</f>
        <v>37 И</v>
      </c>
      <c r="D91" s="158" t="str">
        <f>COUNTIF(D23:D89,"ТО")&amp;" ТО"</f>
        <v>3 ТО</v>
      </c>
      <c r="E91" s="34" t="str">
        <f>COUNTIF(E24:E90,"КР")&amp;" КР"</f>
        <v>7 КР</v>
      </c>
      <c r="F91" s="34">
        <f>SUM(F30,F40,F47,F55,F62,F75,F82,F90)</f>
        <v>666</v>
      </c>
      <c r="G91" s="34">
        <f>SUM(G30,G40,G47,G55,G62,G75,G82,G90)</f>
        <v>128</v>
      </c>
      <c r="H91" s="34">
        <f>SUM(H30,H40,H47,H55,H62,H75,H82,H90)</f>
        <v>438</v>
      </c>
      <c r="I91" s="150">
        <f>SUM(F91:H91)</f>
        <v>1232</v>
      </c>
      <c r="J91" s="35"/>
      <c r="K91" s="36"/>
      <c r="L91" s="36"/>
      <c r="M91" s="36"/>
      <c r="N91" s="252"/>
      <c r="O91" s="253"/>
      <c r="P91" s="136">
        <f>SUM(P30,P40,P47,P55,P62,P75,P82,P90)</f>
        <v>240</v>
      </c>
      <c r="Q91" s="8" t="s">
        <v>33</v>
      </c>
      <c r="R91" s="56">
        <f>SUM(R30,R40,R47,R55,R62,R75,R82,R90)</f>
        <v>45.325</v>
      </c>
    </row>
    <row r="92" spans="1:18" ht="15.75">
      <c r="A92" s="142"/>
      <c r="B92" s="142"/>
      <c r="C92" s="143"/>
      <c r="D92" s="167"/>
      <c r="E92" s="144"/>
      <c r="F92" s="144"/>
      <c r="G92" s="144"/>
      <c r="H92" s="144"/>
      <c r="I92" s="168"/>
      <c r="J92" s="38"/>
      <c r="K92" s="38"/>
      <c r="L92" s="38"/>
      <c r="M92" s="38"/>
      <c r="N92" s="38"/>
      <c r="O92" s="38"/>
      <c r="P92" s="145"/>
      <c r="Q92" s="146"/>
      <c r="R92" s="147"/>
    </row>
    <row r="93" spans="1:18" ht="15.75">
      <c r="A93" s="142"/>
      <c r="B93" s="142"/>
      <c r="C93" s="143"/>
      <c r="D93" s="167"/>
      <c r="E93" s="144"/>
      <c r="F93" s="144"/>
      <c r="G93" s="144"/>
      <c r="H93" s="144"/>
      <c r="I93" s="168"/>
      <c r="J93" s="38"/>
      <c r="K93" s="38"/>
      <c r="L93" s="38"/>
      <c r="M93" s="38"/>
      <c r="N93" s="38"/>
      <c r="O93" s="38"/>
      <c r="P93" s="145"/>
      <c r="Q93" s="146"/>
      <c r="R93" s="147"/>
    </row>
    <row r="94" spans="2:16" s="20" customFormat="1" ht="15.75">
      <c r="B94" s="4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9"/>
    </row>
    <row r="95" spans="1:16" s="20" customFormat="1" ht="18.75" customHeight="1">
      <c r="A95" s="48" t="s">
        <v>27</v>
      </c>
      <c r="C95" s="262" t="s">
        <v>50</v>
      </c>
      <c r="D95" s="263"/>
      <c r="E95" s="262" t="s">
        <v>10</v>
      </c>
      <c r="F95" s="263"/>
      <c r="G95" s="262" t="s">
        <v>46</v>
      </c>
      <c r="H95" s="263"/>
      <c r="I95" s="38"/>
      <c r="J95" s="38"/>
      <c r="K95" s="38"/>
      <c r="L95" s="38"/>
      <c r="M95" s="38"/>
      <c r="N95" s="38"/>
      <c r="O95" s="38"/>
      <c r="P95" s="39"/>
    </row>
    <row r="96" spans="1:16" s="20" customFormat="1" ht="15.75">
      <c r="A96" s="49" t="s">
        <v>31</v>
      </c>
      <c r="B96" s="50" t="s">
        <v>40</v>
      </c>
      <c r="C96" s="264"/>
      <c r="D96" s="265"/>
      <c r="E96" s="264"/>
      <c r="F96" s="265"/>
      <c r="G96" s="264"/>
      <c r="H96" s="265"/>
      <c r="I96" s="38"/>
      <c r="J96" s="38"/>
      <c r="K96" s="38"/>
      <c r="L96" s="38"/>
      <c r="M96" s="38"/>
      <c r="N96" s="38"/>
      <c r="O96" s="38"/>
      <c r="P96" s="39"/>
    </row>
    <row r="97" spans="1:16" s="20" customFormat="1" ht="15.75">
      <c r="A97" s="49" t="s">
        <v>32</v>
      </c>
      <c r="B97" s="50" t="s">
        <v>41</v>
      </c>
      <c r="C97" s="3" t="s">
        <v>38</v>
      </c>
      <c r="D97" s="3" t="s">
        <v>39</v>
      </c>
      <c r="E97" s="3" t="s">
        <v>44</v>
      </c>
      <c r="F97" s="3" t="s">
        <v>45</v>
      </c>
      <c r="G97" s="266" t="s">
        <v>39</v>
      </c>
      <c r="H97" s="266"/>
      <c r="I97" s="38"/>
      <c r="J97" s="38"/>
      <c r="K97" s="38"/>
      <c r="L97" s="38"/>
      <c r="M97" s="38"/>
      <c r="N97" s="38"/>
      <c r="O97" s="38"/>
      <c r="P97" s="39"/>
    </row>
    <row r="98" spans="1:16" s="20" customFormat="1" ht="15.75">
      <c r="A98" s="49" t="s">
        <v>22</v>
      </c>
      <c r="B98" s="50" t="s">
        <v>42</v>
      </c>
      <c r="C98" s="3" t="s">
        <v>22</v>
      </c>
      <c r="D98" s="6">
        <f>COUNTIF(O23:O89,"З")-6</f>
        <v>34</v>
      </c>
      <c r="E98" s="6">
        <f>SUMIF(O23:O89,"З",I23:I89)-60</f>
        <v>1045</v>
      </c>
      <c r="F98" s="6">
        <f>E98/E102*100</f>
        <v>84.82142857142857</v>
      </c>
      <c r="G98" s="260">
        <f>SUMIF(O23:O89,"З",P23:P89)-4-10</f>
        <v>197</v>
      </c>
      <c r="H98" s="260"/>
      <c r="I98" s="38"/>
      <c r="J98" s="38"/>
      <c r="K98" s="38"/>
      <c r="L98" s="38"/>
      <c r="M98" s="38"/>
      <c r="N98" s="38"/>
      <c r="O98" s="38"/>
      <c r="P98" s="39"/>
    </row>
    <row r="99" spans="1:16" s="20" customFormat="1" ht="15.75">
      <c r="A99" s="49" t="s">
        <v>14</v>
      </c>
      <c r="B99" s="50" t="s">
        <v>54</v>
      </c>
      <c r="C99" s="3" t="s">
        <v>14</v>
      </c>
      <c r="D99" s="6">
        <f>COUNTIF(O24:O89,"И")</f>
        <v>8</v>
      </c>
      <c r="E99" s="6">
        <f>SUMIF(O23:O89,"И",I23:I89)</f>
        <v>127</v>
      </c>
      <c r="F99" s="6">
        <f>E99/E102*100</f>
        <v>10.308441558441558</v>
      </c>
      <c r="G99" s="260">
        <f>SUMIF(O23:O89,"И",P23:P89)</f>
        <v>29</v>
      </c>
      <c r="H99" s="260"/>
      <c r="I99" s="38"/>
      <c r="J99" s="38"/>
      <c r="K99" s="38"/>
      <c r="L99" s="38"/>
      <c r="M99" s="38"/>
      <c r="N99" s="38"/>
      <c r="O99" s="12"/>
      <c r="P99" s="39"/>
    </row>
    <row r="100" spans="1:16" s="20" customFormat="1" ht="15.75">
      <c r="A100" s="49" t="s">
        <v>15</v>
      </c>
      <c r="B100" s="50" t="s">
        <v>43</v>
      </c>
      <c r="C100" s="3" t="s">
        <v>36</v>
      </c>
      <c r="D100" s="6">
        <v>4</v>
      </c>
      <c r="E100" s="6">
        <v>60</v>
      </c>
      <c r="F100" s="6">
        <f>E100/E102*100</f>
        <v>4.870129870129871</v>
      </c>
      <c r="G100" s="257">
        <v>4</v>
      </c>
      <c r="H100" s="257"/>
      <c r="I100" s="38"/>
      <c r="J100" s="38"/>
      <c r="K100" s="38"/>
      <c r="L100" s="38"/>
      <c r="M100" s="38"/>
      <c r="N100" s="38"/>
      <c r="O100" s="38"/>
      <c r="P100" s="39"/>
    </row>
    <row r="101" spans="1:16" s="20" customFormat="1" ht="15.75">
      <c r="A101" s="52" t="s">
        <v>36</v>
      </c>
      <c r="B101" s="20" t="s">
        <v>51</v>
      </c>
      <c r="C101" s="3" t="s">
        <v>37</v>
      </c>
      <c r="D101" s="6">
        <v>1</v>
      </c>
      <c r="E101" s="6" t="s">
        <v>48</v>
      </c>
      <c r="F101" s="6" t="s">
        <v>48</v>
      </c>
      <c r="G101" s="256">
        <f>P89</f>
        <v>10</v>
      </c>
      <c r="H101" s="257"/>
      <c r="I101" s="38"/>
      <c r="J101" s="38"/>
      <c r="K101" s="38"/>
      <c r="L101" s="38"/>
      <c r="M101" s="38"/>
      <c r="N101" s="38"/>
      <c r="O101" s="38"/>
      <c r="P101" s="39"/>
    </row>
    <row r="102" spans="1:18" s="20" customFormat="1" ht="15.75">
      <c r="A102" s="52" t="s">
        <v>37</v>
      </c>
      <c r="B102" s="20" t="s">
        <v>52</v>
      </c>
      <c r="C102" s="140" t="s">
        <v>47</v>
      </c>
      <c r="D102" s="175">
        <f>SUM(D98:D101)</f>
        <v>47</v>
      </c>
      <c r="E102" s="175">
        <f>SUM(E98:E101)</f>
        <v>1232</v>
      </c>
      <c r="F102" s="175">
        <f>SUM(F98:F101)</f>
        <v>100</v>
      </c>
      <c r="G102" s="261">
        <f>SUM(G98:H101)</f>
        <v>240</v>
      </c>
      <c r="H102" s="261"/>
      <c r="I102" s="38"/>
      <c r="J102" s="38"/>
      <c r="K102" s="38"/>
      <c r="L102" s="38"/>
      <c r="M102" s="38"/>
      <c r="N102" s="38"/>
      <c r="P102" s="259"/>
      <c r="Q102" s="259"/>
      <c r="R102" s="259"/>
    </row>
    <row r="103" spans="3:16" s="20" customFormat="1" ht="15.75">
      <c r="C103" s="127"/>
      <c r="D103" s="6"/>
      <c r="E103" s="6"/>
      <c r="F103" s="6"/>
      <c r="G103" s="260"/>
      <c r="H103" s="260"/>
      <c r="I103" s="38"/>
      <c r="J103" s="38"/>
      <c r="K103" s="38"/>
      <c r="L103" s="38"/>
      <c r="M103" s="38"/>
      <c r="N103" s="38"/>
      <c r="O103" s="38"/>
      <c r="P103" s="39"/>
    </row>
    <row r="104" spans="1:16" s="20" customFormat="1" ht="15.75">
      <c r="A104" s="52"/>
      <c r="C104" s="148"/>
      <c r="D104" s="49"/>
      <c r="E104" s="49"/>
      <c r="F104" s="49"/>
      <c r="G104" s="149"/>
      <c r="H104" s="149"/>
      <c r="I104" s="38"/>
      <c r="J104" s="38"/>
      <c r="K104" s="38"/>
      <c r="L104" s="38"/>
      <c r="M104" s="38"/>
      <c r="N104" s="38"/>
      <c r="O104" s="38"/>
      <c r="P104" s="39"/>
    </row>
    <row r="105" spans="3:16" s="20" customFormat="1" ht="15.75">
      <c r="C105" s="49"/>
      <c r="D105" s="49"/>
      <c r="E105" s="49"/>
      <c r="F105" s="49"/>
      <c r="G105" s="49"/>
      <c r="H105" s="49"/>
      <c r="I105" s="38"/>
      <c r="J105" s="38"/>
      <c r="K105" s="38"/>
      <c r="L105" s="38"/>
      <c r="M105" s="38"/>
      <c r="N105" s="38"/>
      <c r="O105" s="38"/>
      <c r="P105" s="39"/>
    </row>
    <row r="106" spans="1:15" s="20" customFormat="1" ht="15.75">
      <c r="A106" s="53" t="s">
        <v>165</v>
      </c>
      <c r="B106" s="19"/>
      <c r="C106" s="100"/>
      <c r="D106" s="106"/>
      <c r="E106" s="106"/>
      <c r="F106" s="106"/>
      <c r="G106" s="258"/>
      <c r="H106" s="258"/>
      <c r="I106" s="164"/>
      <c r="J106" s="164"/>
      <c r="K106" s="164"/>
      <c r="L106" s="164"/>
      <c r="M106" s="164"/>
      <c r="N106" s="164"/>
      <c r="O106" s="164"/>
    </row>
    <row r="107" spans="1:15" s="20" customFormat="1" ht="15.75">
      <c r="A107" s="53"/>
      <c r="B107" s="161"/>
      <c r="C107" s="162"/>
      <c r="D107" s="146"/>
      <c r="E107" s="146"/>
      <c r="F107" s="146"/>
      <c r="G107" s="163"/>
      <c r="H107" s="163"/>
      <c r="I107" s="160"/>
      <c r="J107" s="160"/>
      <c r="K107" s="160"/>
      <c r="L107" s="160"/>
      <c r="M107" s="164"/>
      <c r="N107" s="160"/>
      <c r="O107" s="160"/>
    </row>
    <row r="108" spans="1:15" s="20" customFormat="1" ht="15.75">
      <c r="A108" s="18"/>
      <c r="B108" s="19"/>
      <c r="C108" s="160"/>
      <c r="D108" s="160"/>
      <c r="E108" s="160"/>
      <c r="F108" s="160"/>
      <c r="G108" s="160"/>
      <c r="H108" s="19"/>
      <c r="M108" s="51"/>
      <c r="O108" s="52"/>
    </row>
    <row r="109" spans="1:15" s="20" customFormat="1" ht="15.75">
      <c r="A109" s="53" t="s">
        <v>28</v>
      </c>
      <c r="B109" s="161"/>
      <c r="C109" s="160"/>
      <c r="D109" s="160"/>
      <c r="E109" s="160"/>
      <c r="F109" s="160"/>
      <c r="G109" s="160"/>
      <c r="J109" s="19" t="s">
        <v>29</v>
      </c>
      <c r="K109" s="19"/>
      <c r="M109" s="51"/>
      <c r="O109" s="52"/>
    </row>
    <row r="110" spans="1:15" s="20" customFormat="1" ht="15.75">
      <c r="A110" s="53"/>
      <c r="B110" s="54" t="s">
        <v>94</v>
      </c>
      <c r="C110" s="159"/>
      <c r="D110" s="160"/>
      <c r="E110" s="160"/>
      <c r="F110" s="160"/>
      <c r="G110" s="160"/>
      <c r="K110" s="54" t="s">
        <v>30</v>
      </c>
      <c r="M110" s="51"/>
      <c r="O110" s="52"/>
    </row>
    <row r="111" spans="1:16" ht="15.75">
      <c r="A111" s="12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</row>
    <row r="112" spans="1:16" ht="15.75">
      <c r="A112" s="12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</row>
    <row r="113" spans="1:15" ht="12.75">
      <c r="A113" s="12"/>
      <c r="B113" s="12"/>
      <c r="M113" s="12"/>
      <c r="O113" s="12"/>
    </row>
    <row r="114" spans="1:15" ht="12.75">
      <c r="A114" s="12"/>
      <c r="B114" s="12"/>
      <c r="M114" s="12"/>
      <c r="O114" s="12"/>
    </row>
    <row r="115" spans="1:15" ht="12.75" customHeight="1">
      <c r="A115" s="12"/>
      <c r="B115" s="12"/>
      <c r="M115" s="12"/>
      <c r="O115" s="12"/>
    </row>
  </sheetData>
  <sheetProtection/>
  <mergeCells count="36">
    <mergeCell ref="A30:B30"/>
    <mergeCell ref="P19:R19"/>
    <mergeCell ref="P21:R21"/>
    <mergeCell ref="A19:A20"/>
    <mergeCell ref="J21:N21"/>
    <mergeCell ref="A2:R2"/>
    <mergeCell ref="A3:R3"/>
    <mergeCell ref="A9:R9"/>
    <mergeCell ref="O19:O20"/>
    <mergeCell ref="B19:B20"/>
    <mergeCell ref="C19:D19"/>
    <mergeCell ref="E19:E20"/>
    <mergeCell ref="F19:I19"/>
    <mergeCell ref="J19:N19"/>
    <mergeCell ref="P66:R66"/>
    <mergeCell ref="A91:B91"/>
    <mergeCell ref="J31:N31"/>
    <mergeCell ref="P31:R31"/>
    <mergeCell ref="A62:B62"/>
    <mergeCell ref="A75:B75"/>
    <mergeCell ref="A82:B82"/>
    <mergeCell ref="A55:B55"/>
    <mergeCell ref="J66:N66"/>
    <mergeCell ref="A90:B90"/>
    <mergeCell ref="G100:H100"/>
    <mergeCell ref="C95:D96"/>
    <mergeCell ref="E95:F96"/>
    <mergeCell ref="G95:H96"/>
    <mergeCell ref="G97:H97"/>
    <mergeCell ref="G98:H98"/>
    <mergeCell ref="G99:H99"/>
    <mergeCell ref="G101:H101"/>
    <mergeCell ref="G106:H106"/>
    <mergeCell ref="P102:R102"/>
    <mergeCell ref="G103:H103"/>
    <mergeCell ref="G102:H102"/>
  </mergeCells>
  <printOptions horizontalCentered="1"/>
  <pageMargins left="0.1968503937007874" right="0.1968503937007874" top="0.7874015748031497" bottom="0.1968503937007874" header="0" footer="0"/>
  <pageSetup fitToHeight="10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М. Иванова</dc:title>
  <dc:subject/>
  <dc:creator>М. Иванова</dc:creator>
  <cp:keywords/>
  <dc:description/>
  <cp:lastModifiedBy>user</cp:lastModifiedBy>
  <cp:lastPrinted>2010-06-28T11:57:13Z</cp:lastPrinted>
  <dcterms:created xsi:type="dcterms:W3CDTF">2009-09-11T20:54:25Z</dcterms:created>
  <dcterms:modified xsi:type="dcterms:W3CDTF">2010-11-18T06:28:14Z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-1163048723</vt:i4>
  </property>
  <property fmtid="{D5CDD505-2E9C-101B-9397-08002B2CF9AE}" pid="3" name="_EmailSubject">
    <vt:lpwstr>учебен план.</vt:lpwstr>
  </property>
  <property fmtid="{D5CDD505-2E9C-101B-9397-08002B2CF9AE}" pid="4" name="_AuthorEmail">
    <vt:lpwstr>raychev@tugab.bg</vt:lpwstr>
  </property>
  <property fmtid="{D5CDD505-2E9C-101B-9397-08002B2CF9AE}" pid="5" name="_AuthorEmailDisplayName">
    <vt:lpwstr>RR</vt:lpwstr>
  </property>
  <property fmtid="{D5CDD505-2E9C-101B-9397-08002B2CF9AE}" pid="6" name="_ReviewingToolsShownOnce">
    <vt:lpwstr/>
  </property>
</Properties>
</file>